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149" sheetId="1" r:id="rId1"/>
  </sheets>
  <externalReferences>
    <externalReference r:id="rId2"/>
  </externalReferences>
  <definedNames>
    <definedName name="_xlnm._FilterDatabase" localSheetId="0" hidden="1">'149'!$A$11:$T$355</definedName>
    <definedName name="x" localSheetId="0">'149'!#REF!</definedName>
    <definedName name="x">#REF!</definedName>
    <definedName name="y" localSheetId="0">'149'!#REF!</definedName>
    <definedName name="y">#REF!</definedName>
    <definedName name="Z_0111E8A6_0F53_468D_90E3_CB9B1661DADE_.wvu.FilterData" localSheetId="0" hidden="1">'149'!$B$10:$B$250</definedName>
    <definedName name="Z_017741E2_7E0C_4A0A_A6FE_FDEEC50E46E8_.wvu.FilterData" localSheetId="0" hidden="1">'149'!$B$11:$B$309</definedName>
    <definedName name="Z_023BFF9B_D118_47A7_9B97_D00ECF885E27_.wvu.FilterData" localSheetId="0" hidden="1">'149'!$A$14:$B$310</definedName>
    <definedName name="Z_023BFF9B_D118_47A7_9B97_D00ECF885E27_.wvu.PrintArea" localSheetId="0" hidden="1">'149'!$A$4:$B$366</definedName>
    <definedName name="Z_023BFF9B_D118_47A7_9B97_D00ECF885E27_.wvu.PrintTitles" localSheetId="0" hidden="1">'149'!$10:$10</definedName>
    <definedName name="Z_02D0BE6D_067A_4E98_91B0_674479757591_.wvu.FilterData" localSheetId="0" hidden="1">'149'!$B$10:$B$250</definedName>
    <definedName name="Z_032A3325_23B4_4CF3_90FE_59EF502F73B5_.wvu.FilterData" localSheetId="0" hidden="1">'149'!$B$11:$B$250</definedName>
    <definedName name="Z_082CF0B8_F84F_4905_A93E_D1A138AECAF3_.wvu.FilterData" localSheetId="0" hidden="1">'149'!$B$11:$B$309</definedName>
    <definedName name="Z_08D50EE7_BA97_40AB_B548_68507789626D_.wvu.FilterData" localSheetId="0" hidden="1">'149'!$A$11:$T$355</definedName>
    <definedName name="Z_08D50EE7_BA97_40AB_B548_68507789626D_.wvu.PrintTitles" localSheetId="0" hidden="1">'149'!$7:$11</definedName>
    <definedName name="Z_08D50EE7_BA97_40AB_B548_68507789626D_.wvu.Rows" localSheetId="0" hidden="1">'149'!$356:$386</definedName>
    <definedName name="Z_09289161_C5FE_4D1D_8159_A14A6B96AED4_.wvu.FilterData" localSheetId="0" hidden="1">'149'!$A$14:$B$310</definedName>
    <definedName name="Z_09289161_C5FE_4D1D_8159_A14A6B96AED4_.wvu.PrintArea" localSheetId="0" hidden="1">'149'!$A$4:$B$366</definedName>
    <definedName name="Z_09289161_C5FE_4D1D_8159_A14A6B96AED4_.wvu.PrintTitles" localSheetId="0" hidden="1">'149'!$10:$10</definedName>
    <definedName name="Z_0943C71F_421C_4EA7_8453_F1535B3D9187_.wvu.Cols" localSheetId="0" hidden="1">'149'!$A:$A</definedName>
    <definedName name="Z_0943C71F_421C_4EA7_8453_F1535B3D9187_.wvu.FilterData" localSheetId="0" hidden="1">'149'!$A$10:$B$366</definedName>
    <definedName name="Z_0943C71F_421C_4EA7_8453_F1535B3D9187_.wvu.PrintTitles" localSheetId="0" hidden="1">'149'!$10:$10</definedName>
    <definedName name="Z_09B5A81B_79D0_4E00_9870_83A8CB988376_.wvu.FilterData" localSheetId="0" hidden="1">'149'!$A$14:$B$310</definedName>
    <definedName name="Z_09B5A81B_79D0_4E00_9870_83A8CB988376_.wvu.PrintArea" localSheetId="0" hidden="1">'149'!$A$4:$B$366</definedName>
    <definedName name="Z_09B5A81B_79D0_4E00_9870_83A8CB988376_.wvu.PrintTitles" localSheetId="0" hidden="1">'149'!$10:$10</definedName>
    <definedName name="Z_0CD8D4D0_5E66_4525_9987_0DE6D115D0D8_.wvu.FilterData" localSheetId="0" hidden="1">'149'!$A$14:$B$310</definedName>
    <definedName name="Z_0CD8D4D0_5E66_4525_9987_0DE6D115D0D8_.wvu.PrintArea" localSheetId="0" hidden="1">'149'!$A$4:$B$366</definedName>
    <definedName name="Z_0CD8D4D0_5E66_4525_9987_0DE6D115D0D8_.wvu.PrintTitles" localSheetId="0" hidden="1">'149'!$10:$10</definedName>
    <definedName name="Z_0D6DE5D2_0F6F_4F34_9AB1_B2BCD83724C7_.wvu.FilterData" localSheetId="0" hidden="1">'149'!$B$10:$B$250</definedName>
    <definedName name="Z_0D6DE5D2_0F6F_4F34_9AB1_B2BCD83724C7_.wvu.PrintTitles" localSheetId="0" hidden="1">'149'!$10:$11</definedName>
    <definedName name="Z_0EE27669_731B_4126_A3AD_550ABBDA7AC9_.wvu.FilterData" localSheetId="0" hidden="1">'149'!$A$14:$B$310</definedName>
    <definedName name="Z_0EE27669_731B_4126_A3AD_550ABBDA7AC9_.wvu.PrintArea" localSheetId="0" hidden="1">'149'!$A$4:$B$366</definedName>
    <definedName name="Z_0EE27669_731B_4126_A3AD_550ABBDA7AC9_.wvu.PrintTitles" localSheetId="0" hidden="1">'149'!$10:$10</definedName>
    <definedName name="Z_11ED9E8F_B8C4_4802_B7F5_638268F82DF6_.wvu.FilterData" localSheetId="0" hidden="1">'149'!$B$11:$B$309</definedName>
    <definedName name="Z_11ED9E8F_B8C4_4802_B7F5_638268F82DF6_.wvu.PrintTitles" localSheetId="0" hidden="1">'149'!$10:$10</definedName>
    <definedName name="Z_12FE595D_6E64_4CFF_A32C_1A0806A74FEE_.wvu.FilterData" localSheetId="0" hidden="1">'149'!$B$11:$B$250</definedName>
    <definedName name="Z_136141DB_A36B_4E22_A97A_7AFA3CA68204_.wvu.FilterData" localSheetId="0" hidden="1">'149'!$B$10:$B$250</definedName>
    <definedName name="Z_136141DB_A36B_4E22_A97A_7AFA3CA68204_.wvu.PrintTitles" localSheetId="0" hidden="1">'149'!$10:$11</definedName>
    <definedName name="Z_13B13C44_5D6B_49E7_8FB6_63E968B1F2A5_.wvu.FilterData" localSheetId="0" hidden="1">'149'!$B$10:$B$250</definedName>
    <definedName name="Z_149A981F_26C7_4182_9064_796D513377F4_.wvu.FilterData" localSheetId="0" hidden="1">'149'!$A$11:$T$355</definedName>
    <definedName name="Z_149A981F_26C7_4182_9064_796D513377F4_.wvu.PrintTitles" localSheetId="0" hidden="1">'149'!$7:$11</definedName>
    <definedName name="Z_149A981F_26C7_4182_9064_796D513377F4_.wvu.Rows" localSheetId="0" hidden="1">'149'!$356:$386</definedName>
    <definedName name="Z_1669EAA4_6549_41AD_A4D5_086230030D1B_.wvu.FilterData" localSheetId="0" hidden="1">'149'!$B$11:$B$250</definedName>
    <definedName name="Z_1907AE21_2423_4561_8572_7C0EC0DAC8EC_.wvu.FilterData" localSheetId="0" hidden="1">'149'!$B$11:$B$309</definedName>
    <definedName name="Z_1AFE5614_C88D_4536_8705_54FE41AB39CC_.wvu.Cols" localSheetId="0" hidden="1">'149'!$A:$G</definedName>
    <definedName name="Z_1AFE5614_C88D_4536_8705_54FE41AB39CC_.wvu.FilterData" localSheetId="0" hidden="1">'149'!$A$11:$T$355</definedName>
    <definedName name="Z_1AFE5614_C88D_4536_8705_54FE41AB39CC_.wvu.PrintArea" localSheetId="0" hidden="1">'149'!$A$1:$T$352</definedName>
    <definedName name="Z_1AFE5614_C88D_4536_8705_54FE41AB39CC_.wvu.PrintTitles" localSheetId="0" hidden="1">'149'!$7:$11</definedName>
    <definedName name="Z_1C128A2D_7ADD_45B0_90D4_B1F67DEBC767_.wvu.FilterData" localSheetId="0" hidden="1">'149'!$B$10:$B$250</definedName>
    <definedName name="Z_1C2DCCD5_C77D_4CC8_9666_08D07BE523CE_.wvu.FilterData" localSheetId="0" hidden="1">'149'!$A$14:$B$310</definedName>
    <definedName name="Z_1C2DCCD5_C77D_4CC8_9666_08D07BE523CE_.wvu.PrintArea" localSheetId="0" hidden="1">'149'!$A$4:$B$366</definedName>
    <definedName name="Z_1C2DCCD5_C77D_4CC8_9666_08D07BE523CE_.wvu.PrintTitles" localSheetId="0" hidden="1">'149'!$10:$10</definedName>
    <definedName name="Z_1EC20888_AD36_4579_BFBC_72D62F271FF6_.wvu.FilterData" localSheetId="0" hidden="1">'149'!$B$10:$B$250</definedName>
    <definedName name="Z_1F7C8EB6_0962_473E_9031_E24B408501F2_.wvu.FilterData" localSheetId="0" hidden="1">'149'!$B$10:$B$250</definedName>
    <definedName name="Z_2096BDC0_6853_4022_9E39_8848ED4E5325_.wvu.FilterData" localSheetId="0" hidden="1">'149'!$B$11:$B$250</definedName>
    <definedName name="Z_219E2F85_2912_4E6F_8D7E_D2C1584098D7_.wvu.FilterData" localSheetId="0" hidden="1">'149'!$A$14:$B$310</definedName>
    <definedName name="Z_219E2F85_2912_4E6F_8D7E_D2C1584098D7_.wvu.PrintArea" localSheetId="0" hidden="1">'149'!$A$4:$B$366</definedName>
    <definedName name="Z_219E2F85_2912_4E6F_8D7E_D2C1584098D7_.wvu.PrintTitles" localSheetId="0" hidden="1">'149'!$10:$10</definedName>
    <definedName name="Z_2268195C_9706_4A57_B0B9_2F0F3685A52B_.wvu.FilterData" localSheetId="0" hidden="1">'149'!$A$14:$B$310</definedName>
    <definedName name="Z_26543869_04D7_422F_812E_C0CEA5BFA2DB_.wvu.FilterData" localSheetId="0" hidden="1">'149'!$B$11:$B$309</definedName>
    <definedName name="Z_26543869_04D7_422F_812E_C0CEA5BFA2DB_.wvu.PrintTitles" localSheetId="0" hidden="1">'149'!$10:$10</definedName>
    <definedName name="Z_2BA84C2B_E5F9_4EE3_AB1B_14A87F506B8B_.wvu.FilterData" localSheetId="0" hidden="1">'149'!$A$14:$B$310</definedName>
    <definedName name="Z_2BA84C2B_E5F9_4EE3_AB1B_14A87F506B8B_.wvu.PrintArea" localSheetId="0" hidden="1">'149'!$A$4:$B$366</definedName>
    <definedName name="Z_2BA84C2B_E5F9_4EE3_AB1B_14A87F506B8B_.wvu.PrintTitles" localSheetId="0" hidden="1">'149'!$10:$10</definedName>
    <definedName name="Z_2DAF4D2B_8B07_4392_BD99_F628EA411D31_.wvu.FilterData" localSheetId="0" hidden="1">'149'!$A$11:$T$355</definedName>
    <definedName name="Z_2DAF4D2B_8B07_4392_BD99_F628EA411D31_.wvu.PrintTitles" localSheetId="0" hidden="1">'149'!$7:$11</definedName>
    <definedName name="Z_2DAF4D2B_8B07_4392_BD99_F628EA411D31_.wvu.Rows" localSheetId="0" hidden="1">'149'!$356:$386</definedName>
    <definedName name="Z_2FD07C54_923C_4810_A541_DDB71AC9B9F8_.wvu.FilterData" localSheetId="0" hidden="1">'149'!$A$10:$B$368</definedName>
    <definedName name="Z_3360A2A0_5F16_4747_B107_43F9AAB1A4C2_.wvu.FilterData" localSheetId="0" hidden="1">'149'!$B$10:$B$250</definedName>
    <definedName name="Z_38845ED0_6D58_4F0A_B828_4C03C88FBDBB_.wvu.FilterData" localSheetId="0" hidden="1">'149'!$B$10:$B$250</definedName>
    <definedName name="Z_3920D8F3_6E68_46B0_A5BF_3EA85D93DE19_.wvu.FilterData" localSheetId="0" hidden="1">'149'!$B$11:$B$250</definedName>
    <definedName name="Z_399426F3_586A_4005_AEF2_5F6350858711_.wvu.FilterData" localSheetId="0" hidden="1">'149'!$B$11:$B$250</definedName>
    <definedName name="Z_3A785114_9078_4835_B051_811B41BDD633_.wvu.FilterData" localSheetId="0" hidden="1">'149'!$B$11:$B$309</definedName>
    <definedName name="Z_3C197610_FB57_40C6_ACA0_8B4D40B161BD_.wvu.FilterData" localSheetId="0" hidden="1">'149'!$B$10:$B$250</definedName>
    <definedName name="Z_3CD328E3_B51C_47A8_9AD8_70FD47C24AB6_.wvu.FilterData" localSheetId="0" hidden="1">'149'!$B$11:$B$250</definedName>
    <definedName name="Z_3CD328E3_B51C_47A8_9AD8_70FD47C24AB6_.wvu.PrintTitles" localSheetId="0" hidden="1">'149'!$10:$11</definedName>
    <definedName name="Z_3DBF3A53_EABC_45CB_B146_906205D58183_.wvu.FilterData" localSheetId="0" hidden="1">'149'!$B$10:$B$250</definedName>
    <definedName name="Z_42597B18_2F78_4759_B697_DA7A2EF3D247_.wvu.FilterData" localSheetId="0" hidden="1">'149'!$B$11:$B$250</definedName>
    <definedName name="Z_42B14BF0_33DB_4E50_B59A_B933F711CA92_.wvu.FilterData" localSheetId="0" hidden="1">'149'!$B$11:$B$309</definedName>
    <definedName name="Z_441E372F_2E51_4222_B5B6_EDEC9A271E72_.wvu.FilterData" localSheetId="0" hidden="1">'149'!$B$10:$B$250</definedName>
    <definedName name="Z_4593F32A_D612_47AD_B344_C2ECDC23EB5A_.wvu.FilterData" localSheetId="0" hidden="1">'149'!$B$11:$B$250</definedName>
    <definedName name="Z_4725352F_DE21_4002_B681_7CC7C7A9E910_.wvu.FilterData" localSheetId="0" hidden="1">'149'!$B$10:$B$250</definedName>
    <definedName name="Z_4725352F_DE21_4002_B681_7CC7C7A9E910_.wvu.PrintTitles" localSheetId="0" hidden="1">'149'!$10:$11</definedName>
    <definedName name="Z_47A60CB7_4E2F_412A_815C_3AA6F8FFC657_.wvu.FilterData" localSheetId="0" hidden="1">'149'!$B$11:$B$309</definedName>
    <definedName name="Z_47A60CB7_4E2F_412A_815C_3AA6F8FFC657_.wvu.PrintTitles" localSheetId="0" hidden="1">'149'!$10:$10</definedName>
    <definedName name="Z_47CA0098_BAA8_4B82_A35E_F3518CA358E8_.wvu.FilterData" localSheetId="0" hidden="1">'149'!$A$10:$B$366</definedName>
    <definedName name="Z_47CA0098_BAA8_4B82_A35E_F3518CA358E8_.wvu.PrintTitles" localSheetId="0" hidden="1">'149'!$10:$10</definedName>
    <definedName name="Z_48BFB931_0E3E_4A4B_A311_F15286671523_.wvu.Cols" localSheetId="0" hidden="1">'149'!$A:$G</definedName>
    <definedName name="Z_48BFB931_0E3E_4A4B_A311_F15286671523_.wvu.FilterData" localSheetId="0" hidden="1">'149'!$A$11:$T$355</definedName>
    <definedName name="Z_48BFB931_0E3E_4A4B_A311_F15286671523_.wvu.PrintArea" localSheetId="0" hidden="1">'149'!$A$1:$T$352</definedName>
    <definedName name="Z_48BFB931_0E3E_4A4B_A311_F15286671523_.wvu.PrintTitles" localSheetId="0" hidden="1">'149'!$7:$11</definedName>
    <definedName name="Z_4CA1C64C_3AC2_49DA_BFCA_1DB63309F614_.wvu.FilterData" localSheetId="0" hidden="1">'149'!$A$14:$B$310</definedName>
    <definedName name="Z_4CEE1AF5_06FB_426E_820B_5609877FA2B1_.wvu.FilterData" localSheetId="0" hidden="1">'149'!$B$11:$B$309</definedName>
    <definedName name="Z_4D33203D_C718_43D8_A102_EC8ADDE04AD1_.wvu.FilterData" localSheetId="0" hidden="1">'149'!$A$11:$T$355</definedName>
    <definedName name="Z_4D33203D_C718_43D8_A102_EC8ADDE04AD1_.wvu.PrintArea" localSheetId="0" hidden="1">'149'!$A$1:$S$352</definedName>
    <definedName name="Z_4D33203D_C718_43D8_A102_EC8ADDE04AD1_.wvu.PrintTitles" localSheetId="0" hidden="1">'149'!$7:$11</definedName>
    <definedName name="Z_4FBD9ADD_A8C5_4A2A_B2E4_935A0507EE8C_.wvu.FilterData" localSheetId="0" hidden="1">'149'!$B$11:$B$250</definedName>
    <definedName name="Z_5076A473_F1DC_4F42_B331_33AEBF38E367_.wvu.Cols" localSheetId="0" hidden="1">'149'!$A:$A</definedName>
    <definedName name="Z_5076A473_F1DC_4F42_B331_33AEBF38E367_.wvu.FilterData" localSheetId="0" hidden="1">'149'!$A$10:$B$366</definedName>
    <definedName name="Z_5076A473_F1DC_4F42_B331_33AEBF38E367_.wvu.PrintTitles" localSheetId="0" hidden="1">'149'!$10:$10</definedName>
    <definedName name="Z_50B1940C_8242_436B_9960_2DCA42F739F0_.wvu.FilterData" localSheetId="0" hidden="1">'149'!$B$11:$B$309</definedName>
    <definedName name="Z_522D74C8_D368_42C8_8052_605A3B9A82EF_.wvu.FilterData" localSheetId="0" hidden="1">'149'!$B$10:$P$250</definedName>
    <definedName name="Z_533A6588_0004_49D8_92B5_6F1481058231_.wvu.FilterData" localSheetId="0" hidden="1">'149'!$B$11:$B$250</definedName>
    <definedName name="Z_541CFBE3_6DE7_41EC_A33E_EAB828F21280_.wvu.FilterData" localSheetId="0" hidden="1">'149'!$B$11:$B$250</definedName>
    <definedName name="Z_5422DE76_84F4_4FC9_B611_2E1881ED5F4E_.wvu.FilterData" localSheetId="0" hidden="1">'149'!$A$11:$T$355</definedName>
    <definedName name="Z_5422DE76_84F4_4FC9_B611_2E1881ED5F4E_.wvu.PrintTitles" localSheetId="0" hidden="1">'149'!$7:$11</definedName>
    <definedName name="Z_5422DE76_84F4_4FC9_B611_2E1881ED5F4E_.wvu.Rows" localSheetId="0" hidden="1">'149'!$356:$386</definedName>
    <definedName name="Z_58FF7217_30F7_414B_AD90_6141BBA893DD_.wvu.FilterData" localSheetId="0" hidden="1">'149'!$B$11:$B$250</definedName>
    <definedName name="Z_5930F1A2_FC63_4E92_A819_498EA7DD642E_.wvu.FilterData" localSheetId="0" hidden="1">'149'!$B$11:$B$250</definedName>
    <definedName name="Z_59DEF499_A7E9_47AD_9E01_DEDBF95C328A_.wvu.FilterData" localSheetId="0" hidden="1">'149'!$B$11:$B$309</definedName>
    <definedName name="Z_5A8673B6_B09D_491E_98C5_4507A15D62B6_.wvu.FilterData" localSheetId="0" hidden="1">'149'!$A$10:$B$368</definedName>
    <definedName name="Z_5A8673B6_B09D_491E_98C5_4507A15D62B6_.wvu.PrintTitles" localSheetId="0" hidden="1">'149'!$10:$10</definedName>
    <definedName name="Z_5ACF9CC2_40ED_460F_B841_BC93BBD6EC72_.wvu.FilterData" localSheetId="0" hidden="1">'149'!$A$11:$T$355</definedName>
    <definedName name="Z_5ACF9CC2_40ED_460F_B841_BC93BBD6EC72_.wvu.PrintTitles" localSheetId="0" hidden="1">'149'!$7:$11</definedName>
    <definedName name="Z_5ACF9CC2_40ED_460F_B841_BC93BBD6EC72_.wvu.Rows" localSheetId="0" hidden="1">'149'!$2:$6,'149'!$10:$10,'149'!$356:$386</definedName>
    <definedName name="Z_618E157C_2246_49A2_93C7_352836394BCE_.wvu.FilterData" localSheetId="0" hidden="1">'149'!$A$14:$B$310</definedName>
    <definedName name="Z_61E00485_321F_4B59_A507_512E19696E99_.wvu.FilterData" localSheetId="0" hidden="1">'149'!$A$14:$B$310</definedName>
    <definedName name="Z_61E00485_321F_4B59_A507_512E19696E99_.wvu.PrintArea" localSheetId="0" hidden="1">'149'!$A$4:$B$366</definedName>
    <definedName name="Z_61E00485_321F_4B59_A507_512E19696E99_.wvu.PrintTitles" localSheetId="0" hidden="1">'149'!$10:$10</definedName>
    <definedName name="Z_64333384_93AC_4E7F_B3C4_D3186377CF43_.wvu.FilterData" localSheetId="0" hidden="1">'149'!$B$11:$B$250</definedName>
    <definedName name="Z_66BBBB32_056E_46D8_9235_0DF9FD341F95_.wvu.FilterData" localSheetId="0" hidden="1">'149'!$A$11:$T$355</definedName>
    <definedName name="Z_66BBBB32_056E_46D8_9235_0DF9FD341F95_.wvu.PrintArea" localSheetId="0" hidden="1">'149'!$A$1:$S$352</definedName>
    <definedName name="Z_66BBBB32_056E_46D8_9235_0DF9FD341F95_.wvu.PrintTitles" localSheetId="0" hidden="1">'149'!$7:$11</definedName>
    <definedName name="Z_672B8A8E_865B_46C6_B7F9_324996823E3D_.wvu.FilterData" localSheetId="0" hidden="1">'149'!$B$10:$P$307</definedName>
    <definedName name="Z_681DF5E5_8F48_4293_851F_2B0BF5C69B82_.wvu.FilterData" localSheetId="0" hidden="1">'149'!$B$11:$B$309</definedName>
    <definedName name="Z_6820EF2A_2A00_4426_8CA0_6878B6FDB7F5_.wvu.FilterData" localSheetId="0" hidden="1">'149'!$B$10:$B$250</definedName>
    <definedName name="Z_69177823_2694_485D_A9DF_99237F24B305_.wvu.FilterData" localSheetId="0" hidden="1">'149'!$A$14:$B$310</definedName>
    <definedName name="Z_69177823_2694_485D_A9DF_99237F24B305_.wvu.PrintArea" localSheetId="0" hidden="1">'149'!$A$4:$B$366</definedName>
    <definedName name="Z_69177823_2694_485D_A9DF_99237F24B305_.wvu.PrintTitles" localSheetId="0" hidden="1">'149'!$10:$10</definedName>
    <definedName name="Z_6BE1E0BE_0EA4_47E3_80C0_399432F97092_.wvu.FilterData" localSheetId="0" hidden="1">'149'!$A$11:$T$355</definedName>
    <definedName name="Z_6C921C79_2E44_4CA2_9BB3_6D8504715AB4_.wvu.FilterData" localSheetId="0" hidden="1">'149'!$B$11:$B$309</definedName>
    <definedName name="Z_6C921C79_2E44_4CA2_9BB3_6D8504715AB4_.wvu.PrintTitles" localSheetId="0" hidden="1">'149'!$10:$10</definedName>
    <definedName name="Z_6CB19B39_7BFC_47A6_9F46_40B3CC1E42AF_.wvu.FilterData" localSheetId="0" hidden="1">'149'!$B$10:$B$250</definedName>
    <definedName name="Z_6DD693D6_2973_4D39_8848_13156DC5682B_.wvu.FilterData" localSheetId="0" hidden="1">'149'!$B$11:$B$309</definedName>
    <definedName name="Z_6DD779B2_E9A6_430B_982C_92D3460FD64B_.wvu.FilterData" localSheetId="0" hidden="1">'149'!$B$11:$B$250</definedName>
    <definedName name="Z_6DD779B2_E9A6_430B_982C_92D3460FD64B_.wvu.PrintTitles" localSheetId="0" hidden="1">'149'!$10:$11</definedName>
    <definedName name="Z_6E077942_2A5D_45A6_8189_593476FCBF96_.wvu.FilterData" localSheetId="0" hidden="1">'149'!$A$11:$T$355</definedName>
    <definedName name="Z_6E5DF29D_5A63_4E9B_9E2E_57BD88A16C81_.wvu.Cols" localSheetId="0" hidden="1">'149'!$A:$G</definedName>
    <definedName name="Z_6E5DF29D_5A63_4E9B_9E2E_57BD88A16C81_.wvu.FilterData" localSheetId="0" hidden="1">'149'!$A$11:$T$355</definedName>
    <definedName name="Z_6E5DF29D_5A63_4E9B_9E2E_57BD88A16C81_.wvu.PrintArea" localSheetId="0" hidden="1">'149'!$A$1:$T$352</definedName>
    <definedName name="Z_6E5DF29D_5A63_4E9B_9E2E_57BD88A16C81_.wvu.PrintTitles" localSheetId="0" hidden="1">'149'!$7:$11</definedName>
    <definedName name="Z_6F253EF8_6315_4919_919E_B8812BFEDBC1_.wvu.FilterData" localSheetId="0" hidden="1">'149'!$A$11:$T$355</definedName>
    <definedName name="Z_6F453485_A9FD_41C5_8BD6_D3AA6B4445CD_.wvu.FilterData" localSheetId="0" hidden="1">'149'!$B$10:$B$250</definedName>
    <definedName name="Z_70040289_388C_4A81_8508_83A45DC6F79C_.wvu.Cols" localSheetId="0" hidden="1">'149'!$R:$T</definedName>
    <definedName name="Z_70040289_388C_4A81_8508_83A45DC6F79C_.wvu.FilterData" localSheetId="0" hidden="1">'149'!$A$11:$T$355</definedName>
    <definedName name="Z_70040289_388C_4A81_8508_83A45DC6F79C_.wvu.PrintArea" localSheetId="0" hidden="1">'149'!$A$1:$S$352</definedName>
    <definedName name="Z_70040289_388C_4A81_8508_83A45DC6F79C_.wvu.PrintTitles" localSheetId="0" hidden="1">'149'!$7:$11</definedName>
    <definedName name="Z_72E494EC_BE44_4529_8C53_F610A301AF7A_.wvu.FilterData" localSheetId="0" hidden="1">'149'!$A$10:$B$366</definedName>
    <definedName name="Z_7442CBDB_54A4_4669_AE95_47C88DAEFF13_.wvu.FilterData" localSheetId="0" hidden="1">'149'!$B$11:$B$250</definedName>
    <definedName name="Z_75DCD273_CA53_480B_A5BF_947EA9BB3D9F_.wvu.FilterData" localSheetId="0" hidden="1">'149'!$B$10:$B$250</definedName>
    <definedName name="Z_75E99D7E_8E80_401B_99B0_7A7040E5A6C6_.wvu.FilterData" localSheetId="0" hidden="1">'149'!$A$11:$T$355</definedName>
    <definedName name="Z_75E99D7E_8E80_401B_99B0_7A7040E5A6C6_.wvu.PrintTitles" localSheetId="0" hidden="1">'149'!$7:$11</definedName>
    <definedName name="Z_75E99D7E_8E80_401B_99B0_7A7040E5A6C6_.wvu.Rows" localSheetId="0" hidden="1">'149'!$356:$386</definedName>
    <definedName name="Z_7617DA75_9DFC_4E6E_AC0D_A30C50533B1B_.wvu.FilterData" localSheetId="0" hidden="1">'149'!$A$14:$B$310</definedName>
    <definedName name="Z_7617DA75_9DFC_4E6E_AC0D_A30C50533B1B_.wvu.PrintArea" localSheetId="0" hidden="1">'149'!$A$4:$B$366</definedName>
    <definedName name="Z_7617DA75_9DFC_4E6E_AC0D_A30C50533B1B_.wvu.PrintTitles" localSheetId="0" hidden="1">'149'!$10:$10</definedName>
    <definedName name="Z_77F0573E_BA43_42E4_9D1E_44C69BE9FCA8_.wvu.FilterData" localSheetId="0" hidden="1">'149'!$B$10:$B$250</definedName>
    <definedName name="Z_7825368E_2345_42B2_87B8_94FBAE076D93_.wvu.FilterData" localSheetId="0" hidden="1">'149'!$A$14:$B$310</definedName>
    <definedName name="Z_7825368E_2345_42B2_87B8_94FBAE076D93_.wvu.PrintArea" localSheetId="0" hidden="1">'149'!$A$4:$B$366</definedName>
    <definedName name="Z_7825368E_2345_42B2_87B8_94FBAE076D93_.wvu.PrintTitles" localSheetId="0" hidden="1">'149'!$10:$10</definedName>
    <definedName name="Z_78353CC1_ADC2_4A0A_8B17_9EB1C7E2EC03_.wvu.FilterData" localSheetId="0" hidden="1">'149'!$A$11:$T$355</definedName>
    <definedName name="Z_7883FD69_6AF9_4F8A_A51D_EDC729A1880F_.wvu.FilterData" localSheetId="0" hidden="1">'149'!$A$10:$B$366</definedName>
    <definedName name="Z_79AB2901_2E13_4B13_97AA_04C9CE6C57D9_.wvu.FilterData" localSheetId="0" hidden="1">'149'!$B$11:$B$309</definedName>
    <definedName name="Z_7ABE0182_83CC_4A37_B965_6C963A4D8D26_.wvu.FilterData" localSheetId="0" hidden="1">'149'!$B$11:$B$309</definedName>
    <definedName name="Z_7BD72310_72A7_4BF0_BAC3_72B0D09F6F40_.wvu.FilterData" localSheetId="0" hidden="1">'149'!$A$11:$T$355</definedName>
    <definedName name="Z_7BD72310_72A7_4BF0_BAC3_72B0D09F6F40_.wvu.PrintTitles" localSheetId="0" hidden="1">'149'!$7:$11</definedName>
    <definedName name="Z_7BD72310_72A7_4BF0_BAC3_72B0D09F6F40_.wvu.Rows" localSheetId="0" hidden="1">'149'!$356:$386</definedName>
    <definedName name="Z_80299B11_698F_4482_A0D0_5191F72D148D_.wvu.FilterData" localSheetId="0" hidden="1">'149'!$A$11:$T$355</definedName>
    <definedName name="Z_81A89DD3_41D9_4FCC_A467_849674B70DBB_.wvu.FilterData" localSheetId="0" hidden="1">'149'!$B$11:$B$250</definedName>
    <definedName name="Z_8419F7FA_66B5_4358_B39F_035DA36D9125_.wvu.Cols" localSheetId="0" hidden="1">'149'!$A:$A</definedName>
    <definedName name="Z_8419F7FA_66B5_4358_B39F_035DA36D9125_.wvu.PrintTitles" localSheetId="0" hidden="1">'149'!$10:$10</definedName>
    <definedName name="Z_84556DDB_BF9C_4B92_B235_184B5C514074_.wvu.FilterData" localSheetId="0" hidden="1">'149'!$A$11:$T$355</definedName>
    <definedName name="Z_84556DDB_BF9C_4B92_B235_184B5C514074_.wvu.PrintTitles" localSheetId="0" hidden="1">'149'!$7:$11</definedName>
    <definedName name="Z_84556DDB_BF9C_4B92_B235_184B5C514074_.wvu.Rows" localSheetId="0" hidden="1">'149'!$356:$386</definedName>
    <definedName name="Z_87995AB4_4FF1_43FD_AC50_855F61E5CE80_.wvu.FilterData" localSheetId="0" hidden="1">'149'!$A$14:$B$310</definedName>
    <definedName name="Z_87995AB4_4FF1_43FD_AC50_855F61E5CE80_.wvu.PrintArea" localSheetId="0" hidden="1">'149'!$A$4:$B$366</definedName>
    <definedName name="Z_87995AB4_4FF1_43FD_AC50_855F61E5CE80_.wvu.PrintTitles" localSheetId="0" hidden="1">'149'!$10:$10</definedName>
    <definedName name="Z_8A3A7443_440F_4256_B636_B8276BE86347_.wvu.FilterData" localSheetId="0" hidden="1">'149'!$B$10:$B$250</definedName>
    <definedName name="Z_8B4FCE62_4DE9_447A_A2F2_50FB886DA1C4_.wvu.FilterData" localSheetId="0" hidden="1">'149'!$A$11:$T$355</definedName>
    <definedName name="Z_8C6196A7_997B_4D7F_B3B9_FED4D410FFA4_.wvu.FilterData" localSheetId="0" hidden="1">'149'!$A$10:$B$366</definedName>
    <definedName name="Z_8C6196A7_997B_4D7F_B3B9_FED4D410FFA4_.wvu.PrintTitles" localSheetId="0" hidden="1">'149'!$10:$10</definedName>
    <definedName name="Z_8E2CDEA1_9ED9_4EEF_8C56_F619252F5694_.wvu.FilterData" localSheetId="0" hidden="1">'149'!$A$11:$T$355</definedName>
    <definedName name="Z_8E2CDEA1_9ED9_4EEF_8C56_F619252F5694_.wvu.PrintTitles" localSheetId="0" hidden="1">'149'!$7:$11</definedName>
    <definedName name="Z_8E2CDEA1_9ED9_4EEF_8C56_F619252F5694_.wvu.Rows" localSheetId="0" hidden="1">'149'!$356:$386</definedName>
    <definedName name="Z_8F169D6F_BD5D_4BA0_AF32_B0B89D16D0FF_.wvu.FilterData" localSheetId="0" hidden="1">'149'!$A$14:$B$310</definedName>
    <definedName name="Z_8F169D6F_BD5D_4BA0_AF32_B0B89D16D0FF_.wvu.PrintArea" localSheetId="0" hidden="1">'149'!$A$4:$B$366</definedName>
    <definedName name="Z_8F169D6F_BD5D_4BA0_AF32_B0B89D16D0FF_.wvu.PrintTitles" localSheetId="0" hidden="1">'149'!$10:$10</definedName>
    <definedName name="Z_90984058_8656_40DA_80E9_D4EBDFD123A3_.wvu.FilterData" localSheetId="0" hidden="1">'149'!$A$11:$T$355</definedName>
    <definedName name="Z_90EDC150_7B86_4F86_94C0_ABA23841F9F0_.wvu.FilterData" localSheetId="0" hidden="1">'149'!$B$11:$B$250</definedName>
    <definedName name="Z_90EDC150_7B86_4F86_94C0_ABA23841F9F0_.wvu.PrintTitles" localSheetId="0" hidden="1">'149'!$10:$11</definedName>
    <definedName name="Z_91FEFFA9_0A3B_4614_B658_04648D0CE222_.wvu.FilterData" localSheetId="0" hidden="1">'149'!$B$10:$B$250</definedName>
    <definedName name="Z_91FEFFA9_0A3B_4614_B658_04648D0CE222_.wvu.PrintTitles" localSheetId="0" hidden="1">'149'!$10:$11</definedName>
    <definedName name="Z_92E00DE7_6017_43C7_863D_4ABF9B15C6B9_.wvu.FilterData" localSheetId="0" hidden="1">'149'!$B$10:$B$250</definedName>
    <definedName name="Z_9499769D_A55A_4F19_A77B_6853E73A22DA_.wvu.FilterData" localSheetId="0" hidden="1">'149'!$A$11:$T$355</definedName>
    <definedName name="Z_9499769D_A55A_4F19_A77B_6853E73A22DA_.wvu.PrintTitles" localSheetId="0" hidden="1">'149'!$7:$11</definedName>
    <definedName name="Z_9499769D_A55A_4F19_A77B_6853E73A22DA_.wvu.Rows" localSheetId="0" hidden="1">'149'!$356:$386</definedName>
    <definedName name="Z_951E0197_9702_4A5B_889C_6C077E8177BB_.wvu.FilterData" localSheetId="0" hidden="1">'149'!$A$14:$B$310</definedName>
    <definedName name="Z_951E0197_9702_4A5B_889C_6C077E8177BB_.wvu.PrintArea" localSheetId="0" hidden="1">'149'!$A$4:$B$366</definedName>
    <definedName name="Z_951E0197_9702_4A5B_889C_6C077E8177BB_.wvu.PrintTitles" localSheetId="0" hidden="1">'149'!$10:$10</definedName>
    <definedName name="Z_974C8CD6_4295_42FB_A5E8_CA7D2FBCAE94_.wvu.FilterData" localSheetId="0" hidden="1">'149'!$B$10:$B$250</definedName>
    <definedName name="Z_99CBA86A_6B30_43CC_B5F1_E4F1CAE7282E_.wvu.FilterData" localSheetId="0" hidden="1">'149'!$B$10:$B$250</definedName>
    <definedName name="Z_9ADA5B70_4CA4_4C3B_8498_B83F1CABB045_.wvu.FilterData" localSheetId="0" hidden="1">'149'!$B$10:$B$250</definedName>
    <definedName name="Z_9C88ACD4_4EC3_40D9_9668_824E670E72D1_.wvu.FilterData" localSheetId="0" hidden="1">'149'!$B$11:$B$250</definedName>
    <definedName name="Z_9DA6716F_D7B0_4FFC_A424_95BA8CAE45BE_.wvu.FilterData" localSheetId="0" hidden="1">'149'!$A$11:$T$355</definedName>
    <definedName name="Z_9DA6716F_D7B0_4FFC_A424_95BA8CAE45BE_.wvu.PrintArea" localSheetId="0" hidden="1">'149'!$A$1:$T$352</definedName>
    <definedName name="Z_9DA6716F_D7B0_4FFC_A424_95BA8CAE45BE_.wvu.PrintTitles" localSheetId="0" hidden="1">'149'!$7:$11</definedName>
    <definedName name="Z_9E66D9C7_5183_4C99_A311_53588DDB7376_.wvu.FilterData" localSheetId="0" hidden="1">'149'!$B$11:$B$250</definedName>
    <definedName name="Z_9F16EABC_B963_4B8A_97A6_E4D2B0D33F27_.wvu.FilterData" localSheetId="0" hidden="1">'149'!$B$11:$B$250</definedName>
    <definedName name="Z_A4CA3A38_53A9_4CA1_A08E_8FB0F71441B7_.wvu.FilterData" localSheetId="0" hidden="1">'149'!$A$11:$T$355</definedName>
    <definedName name="Z_A4CA3A38_53A9_4CA1_A08E_8FB0F71441B7_.wvu.PrintTitles" localSheetId="0" hidden="1">'149'!$7:$11</definedName>
    <definedName name="Z_A4CA3A38_53A9_4CA1_A08E_8FB0F71441B7_.wvu.Rows" localSheetId="0" hidden="1">'149'!$356:$386</definedName>
    <definedName name="Z_A669C66C_DE2D_4F5A_B60A_85D50901F214_.wvu.FilterData" localSheetId="0" hidden="1">'149'!$B$11:$B$309</definedName>
    <definedName name="Z_A669C66C_DE2D_4F5A_B60A_85D50901F214_.wvu.PrintTitles" localSheetId="0" hidden="1">'149'!$10:$10</definedName>
    <definedName name="Z_A6737890_5DAF_43CB_8004_A71531E749B8_.wvu.FilterData" localSheetId="0" hidden="1">'149'!$B$10:$B$250</definedName>
    <definedName name="Z_A7FB69FC_15DE_4DA3_B185_CF725D8AC578_.wvu.Cols" localSheetId="0" hidden="1">'149'!$A:$A</definedName>
    <definedName name="Z_A7FB69FC_15DE_4DA3_B185_CF725D8AC578_.wvu.FilterData" localSheetId="0" hidden="1">'149'!$A$10:$B$366</definedName>
    <definedName name="Z_A7FB69FC_15DE_4DA3_B185_CF725D8AC578_.wvu.PrintTitles" localSheetId="0" hidden="1">'149'!$10:$10</definedName>
    <definedName name="Z_A946E757_10FD_47A9_B664_26F3611221A9_.wvu.FilterData" localSheetId="0" hidden="1">'149'!$A$14:$B$310</definedName>
    <definedName name="Z_AC806DCB_040F_4A62_AFBA_FC8B19F585FB_.wvu.FilterData" localSheetId="0" hidden="1">'149'!$B$10:$B$250</definedName>
    <definedName name="Z_ADA8864B_68F9_4D97_832A_D2F0B021682D_.wvu.FilterData" localSheetId="0" hidden="1">'149'!$A$14:$B$310</definedName>
    <definedName name="Z_AF5E1F92_95FF_426C_9ADF_9F8B74616B84_.wvu.FilterData" localSheetId="0" hidden="1">'149'!$B$11:$B$250</definedName>
    <definedName name="Z_AFF330F5_2F8A_4FF7_8FFB_989149CBF2EB_.wvu.FilterData" localSheetId="0" hidden="1">'149'!$B$10:$B$250</definedName>
    <definedName name="Z_B0951279_181D_4774_A4B7_C302AE1731CD_.wvu.FilterData" localSheetId="0" hidden="1">'149'!$B$10:$B$250</definedName>
    <definedName name="Z_B0951279_181D_4774_A4B7_C302AE1731CD_.wvu.PrintTitles" localSheetId="0" hidden="1">'149'!$10:$11</definedName>
    <definedName name="Z_B1867DFE_89F3_4E4D_B413_7DFD9250E45C_.wvu.FilterData" localSheetId="0" hidden="1">'149'!$B$10:$B$250</definedName>
    <definedName name="Z_B2D81ECE_C91C_48F0_AE04_955327DF4A1E_.wvu.FilterData" localSheetId="0" hidden="1">'149'!$B$11:$B$309</definedName>
    <definedName name="Z_B7C8BD9A_4365_4E62_AC8C_B425F1AD3410_.wvu.FilterData" localSheetId="0" hidden="1">'149'!$B$10:$B$250</definedName>
    <definedName name="Z_BA42A93D_A419_4240_9F23_541ED8A9288E_.wvu.FilterData" localSheetId="0" hidden="1">'149'!$B$10:$B$250</definedName>
    <definedName name="Z_BAD49B36_1A4B_469F_A2B4_4790372B77F4_.wvu.FilterData" localSheetId="0" hidden="1">'149'!$A$11:$T$355</definedName>
    <definedName name="Z_BB120BFF_FCF1_4796_BC7C_4565B79B5AAF_.wvu.FilterData" localSheetId="0" hidden="1">'149'!$B$10:$B$250</definedName>
    <definedName name="Z_BBA2E8DB_8D61_420E_89CE_C2E7B0649437_.wvu.FilterData" localSheetId="0" hidden="1">'149'!$B$10:$B$250</definedName>
    <definedName name="Z_BBA2E8DB_8D61_420E_89CE_C2E7B0649437_.wvu.PrintTitles" localSheetId="0" hidden="1">'149'!$10:$11</definedName>
    <definedName name="Z_BC224499_BD55_4367_8BCB_D333F7B65080_.wvu.FilterData" localSheetId="0" hidden="1">'149'!$A$14:$B$310</definedName>
    <definedName name="Z_BC748C15_E6B4_45AC_8BE8_4577B27AF14F_.wvu.FilterData" localSheetId="0" hidden="1">'149'!$B$11:$B$309</definedName>
    <definedName name="Z_BD4DB528_858E_49B6_9A94_A0C893C99F0D_.wvu.FilterData" localSheetId="0" hidden="1">'149'!$A$11:$T$355</definedName>
    <definedName name="Z_BD4DB528_858E_49B6_9A94_A0C893C99F0D_.wvu.PrintTitles" localSheetId="0" hidden="1">'149'!$7:$11</definedName>
    <definedName name="Z_BD4DB528_858E_49B6_9A94_A0C893C99F0D_.wvu.Rows" localSheetId="0" hidden="1">'149'!$356:$386</definedName>
    <definedName name="Z_C0114EBF_A749_4B26_8AC3_2C231B1EEBEC_.wvu.FilterData" localSheetId="0" hidden="1">'149'!$B$11:$B$250</definedName>
    <definedName name="Z_C0A50CEF_6CE7_4287_A124_461E8B5134C1_.wvu.FilterData" localSheetId="0" hidden="1">'149'!$A$14:$B$310</definedName>
    <definedName name="Z_C194CFC4_1B18_4855_A511_0A28B06E2617_.wvu.FilterData" localSheetId="0" hidden="1">'149'!$B$11:$B$250</definedName>
    <definedName name="Z_C23EA074_3A97_47C1_82E9_08D90A0A835A_.wvu.Cols" localSheetId="0" hidden="1">'149'!$A:$G</definedName>
    <definedName name="Z_C23EA074_3A97_47C1_82E9_08D90A0A835A_.wvu.FilterData" localSheetId="0" hidden="1">'149'!$A$11:$T$355</definedName>
    <definedName name="Z_C23EA074_3A97_47C1_82E9_08D90A0A835A_.wvu.PrintArea" localSheetId="0" hidden="1">'149'!$A$1:$T$352</definedName>
    <definedName name="Z_C23EA074_3A97_47C1_82E9_08D90A0A835A_.wvu.PrintTitles" localSheetId="0" hidden="1">'149'!$7:$11</definedName>
    <definedName name="Z_C4110E59_3F12_4718_AE34_7213D6216983_.wvu.FilterData" localSheetId="0" hidden="1">'149'!$B$11:$B$250</definedName>
    <definedName name="Z_C47B59BF_2AC7_4352_A35A_C25CB2C7AA4F_.wvu.FilterData" localSheetId="0" hidden="1">'149'!$B$11:$B$250</definedName>
    <definedName name="Z_C4A0DBCB_9A3C_4F42_B6B1_80CB16D375C0_.wvu.FilterData" localSheetId="0" hidden="1">'149'!$A$14:$B$310</definedName>
    <definedName name="Z_C4A0DBCB_9A3C_4F42_B6B1_80CB16D375C0_.wvu.PrintArea" localSheetId="0" hidden="1">'149'!$A$4:$B$366</definedName>
    <definedName name="Z_C4A0DBCB_9A3C_4F42_B6B1_80CB16D375C0_.wvu.PrintTitles" localSheetId="0" hidden="1">'149'!$10:$10</definedName>
    <definedName name="Z_C72B8A99_0A48_47A2_A0FB_00A7CE4F9EEE_.wvu.FilterData" localSheetId="0" hidden="1">'149'!$B$10:$B$250</definedName>
    <definedName name="Z_C8439C0C_097A_4EDA_B1BA_4D1DF03CE9E0_.wvu.FilterData" localSheetId="0" hidden="1">'149'!$B$10:$P$307</definedName>
    <definedName name="Z_C8439C0C_097A_4EDA_B1BA_4D1DF03CE9E0_.wvu.PrintTitles" localSheetId="0" hidden="1">'149'!$10:$10</definedName>
    <definedName name="Z_C8439C0C_097A_4EDA_B1BA_4D1DF03CE9E0_.wvu.Rows" localSheetId="0" hidden="1">'149'!$4:$4</definedName>
    <definedName name="Z_C9E677D5_C671_44C0_8A75_6B75DBC50DA3_.wvu.FilterData" localSheetId="0" hidden="1">'149'!$A$14:$B$310</definedName>
    <definedName name="Z_C9E677D5_C671_44C0_8A75_6B75DBC50DA3_.wvu.PrintArea" localSheetId="0" hidden="1">'149'!$A$4:$B$366</definedName>
    <definedName name="Z_C9E677D5_C671_44C0_8A75_6B75DBC50DA3_.wvu.PrintTitles" localSheetId="0" hidden="1">'149'!$10:$10</definedName>
    <definedName name="Z_CB7A10A1_0EBE_4D87_A7D1_D6048A620266_.wvu.FilterData" localSheetId="0" hidden="1">'149'!$A$11:$T$355</definedName>
    <definedName name="Z_CB7A10A1_0EBE_4D87_A7D1_D6048A620266_.wvu.PrintArea" localSheetId="0" hidden="1">'149'!$A$1:$T$352</definedName>
    <definedName name="Z_CB7A10A1_0EBE_4D87_A7D1_D6048A620266_.wvu.PrintTitles" localSheetId="0" hidden="1">'149'!$7:$11</definedName>
    <definedName name="Z_CC3B2F41_91EF_4256_8418_DE8697D23DEB_.wvu.FilterData" localSheetId="0" hidden="1">'149'!$A$10:$B$366</definedName>
    <definedName name="Z_CEDCE361_1F4E_49DF_9F28_0E88B50A8C31_.wvu.FilterData" localSheetId="0" hidden="1">'149'!$A$14:$B$310</definedName>
    <definedName name="Z_CEDCE361_1F4E_49DF_9F28_0E88B50A8C31_.wvu.PrintArea" localSheetId="0" hidden="1">'149'!$A$4:$B$366</definedName>
    <definedName name="Z_CEDCE361_1F4E_49DF_9F28_0E88B50A8C31_.wvu.PrintTitles" localSheetId="0" hidden="1">'149'!$10:$10</definedName>
    <definedName name="Z_CFB23A53_1B92_4CDB_B7C0_C98CF8412E8E_.wvu.FilterData" localSheetId="0" hidden="1">'149'!$A$11:$T$355</definedName>
    <definedName name="Z_D3240817_7BBA_4429_ACB2_2D9DD9A88FEA_.wvu.FilterData" localSheetId="0" hidden="1">'149'!$A$11:$T$355</definedName>
    <definedName name="Z_D3240817_7BBA_4429_ACB2_2D9DD9A88FEA_.wvu.PrintArea" localSheetId="0" hidden="1">'149'!$A$1:$S$352</definedName>
    <definedName name="Z_D3240817_7BBA_4429_ACB2_2D9DD9A88FEA_.wvu.PrintTitles" localSheetId="0" hidden="1">'149'!$7:$11</definedName>
    <definedName name="Z_D4D7BC9C_70D6_4C2D_B8FB_A3688657F002_.wvu.FilterData" localSheetId="0" hidden="1">'149'!$B$10:$B$250</definedName>
    <definedName name="Z_D627F08D_B796_4242_A74D_AF0ACD566E2A_.wvu.FilterData" localSheetId="0" hidden="1">'149'!$B$11:$B$309</definedName>
    <definedName name="Z_D627F08D_B796_4242_A74D_AF0ACD566E2A_.wvu.PrintTitles" localSheetId="0" hidden="1">'149'!$10:$10</definedName>
    <definedName name="Z_D64AF95E_E12D_434A_BC56_0222F22990FE_.wvu.FilterData" localSheetId="0" hidden="1">'149'!$A$14:$B$310</definedName>
    <definedName name="Z_D64AF95E_E12D_434A_BC56_0222F22990FE_.wvu.PrintArea" localSheetId="0" hidden="1">'149'!$A$4:$B$366</definedName>
    <definedName name="Z_D64AF95E_E12D_434A_BC56_0222F22990FE_.wvu.PrintTitles" localSheetId="0" hidden="1">'149'!$10:$10</definedName>
    <definedName name="Z_D6D9C82D_32A3_4574_A34D_BAC57B917C5A_.wvu.FilterData" localSheetId="0" hidden="1">'149'!$A$14:$B$310</definedName>
    <definedName name="Z_D9C0659B_53D8_4FF3_BD52_C51D2AD36DE8_.wvu.FilterData" localSheetId="0" hidden="1">'149'!$B$10:$B$250</definedName>
    <definedName name="Z_DAEB8AA7_CFC7_4B1F_895D_2CC6C83476BB_.wvu.FilterData" localSheetId="0" hidden="1">'149'!$A$11:$T$355</definedName>
    <definedName name="Z_DBB4D3AA_8EC7_486B_87D4_84026C8E6E93_.wvu.FilterData" localSheetId="0" hidden="1">'149'!$B$10:$B$250</definedName>
    <definedName name="Z_DBB4D3AA_8EC7_486B_87D4_84026C8E6E93_.wvu.PrintTitles" localSheetId="0" hidden="1">'149'!$10:$11</definedName>
    <definedName name="Z_DBE4F6C1_2FE9_413B_BE35_9ED2511B4B5B_.wvu.Cols" localSheetId="0" hidden="1">'149'!$E:$G</definedName>
    <definedName name="Z_DBE4F6C1_2FE9_413B_BE35_9ED2511B4B5B_.wvu.FilterData" localSheetId="0" hidden="1">'149'!$A$11:$T$355</definedName>
    <definedName name="Z_DBE4F6C1_2FE9_413B_BE35_9ED2511B4B5B_.wvu.PrintArea" localSheetId="0" hidden="1">'149'!$A$1:$T$352</definedName>
    <definedName name="Z_DBE4F6C1_2FE9_413B_BE35_9ED2511B4B5B_.wvu.PrintTitles" localSheetId="0" hidden="1">'149'!$7:$11</definedName>
    <definedName name="Z_DD0FB36C_B4E6_4FBD_BC26_2873F961787E_.wvu.FilterData" localSheetId="0" hidden="1">'149'!$A$14:$B$310</definedName>
    <definedName name="Z_DD0FB36C_B4E6_4FBD_BC26_2873F961787E_.wvu.PrintArea" localSheetId="0" hidden="1">'149'!$A$4:$B$366</definedName>
    <definedName name="Z_DD0FB36C_B4E6_4FBD_BC26_2873F961787E_.wvu.PrintTitles" localSheetId="0" hidden="1">'149'!$10:$10</definedName>
    <definedName name="Z_DFAF9287_188C_46CF_A1CE_45A381FA452A_.wvu.FilterData" localSheetId="0" hidden="1">'149'!$B$11:$B$250</definedName>
    <definedName name="Z_DFC830CB_F351_4D56_A042_77CB0E635220_.wvu.FilterData" localSheetId="0" hidden="1">'149'!$B$11:$B$250</definedName>
    <definedName name="Z_DFD214A1_7A23_42DA_9656_818EB067EA05_.wvu.FilterData" localSheetId="0" hidden="1">'149'!$B$10:$B$250</definedName>
    <definedName name="Z_E10D2CC9_E27C_4D47_9305_3137F769A866_.wvu.FilterData" localSheetId="0" hidden="1">'149'!$B$11:$B$250</definedName>
    <definedName name="Z_E16F1242_2D9D_498C_850E_DB6FAECBBAB9_.wvu.FilterData" localSheetId="0" hidden="1">'149'!$B$10:$P$250</definedName>
    <definedName name="Z_E16F1242_2D9D_498C_850E_DB6FAECBBAB9_.wvu.PrintTitles" localSheetId="0" hidden="1">'149'!$10:$10</definedName>
    <definedName name="Z_E16F1242_2D9D_498C_850E_DB6FAECBBAB9_.wvu.Rows" localSheetId="0" hidden="1">'149'!$4:$4</definedName>
    <definedName name="Z_E1DC2A4E_214E_45B3_870D_D17B12533476_.wvu.FilterData" localSheetId="0" hidden="1">'149'!$A$11:$T$355</definedName>
    <definedName name="Z_E1DC2A4E_214E_45B3_870D_D17B12533476_.wvu.PrintTitles" localSheetId="0" hidden="1">'149'!$7:$11</definedName>
    <definedName name="Z_E1DC2A4E_214E_45B3_870D_D17B12533476_.wvu.Rows" localSheetId="0" hidden="1">'149'!$356:$386</definedName>
    <definedName name="Z_E27ADEED_58AE_45D1_AA1F_95EFFF79D87B_.wvu.FilterData" localSheetId="0" hidden="1">'149'!$B$11:$B$250</definedName>
    <definedName name="Z_E2B1DEEA_F183_4B9B_A755_CEA46F10A944_.wvu.FilterData" localSheetId="0" hidden="1">'149'!$B$10:$B$250</definedName>
    <definedName name="Z_E3672F6D_41F3_4A4B_BD17_8107F0117AC9_.wvu.FilterData" localSheetId="0" hidden="1">'149'!$A$14:$B$310</definedName>
    <definedName name="Z_E3D1B225_B7D5_4483_8FEE_23DEE8879390_.wvu.FilterData" localSheetId="0" hidden="1">'149'!$B$11:$B$250</definedName>
    <definedName name="Z_E45D9F4C_829F_4D77_8BE1_7AA8A05626A2_.wvu.FilterData" localSheetId="0" hidden="1">'149'!$B$10:$B$250</definedName>
    <definedName name="Z_E526BB1E_7FA2_4E70_881F_EF90AB5106A8_.wvu.FilterData" localSheetId="0" hidden="1">'149'!$B$10:$B$250</definedName>
    <definedName name="Z_E6F84D85_3DBC_43A6_BF74_9DBFC598B3AB_.wvu.FilterData" localSheetId="0" hidden="1">'149'!$B$10:$B$250</definedName>
    <definedName name="Z_E834BCC8_DF85_4DAA_AFB5_90D1D3E6D260_.wvu.FilterData" localSheetId="0" hidden="1">'149'!$B$11:$B$250</definedName>
    <definedName name="Z_F06883B4_2B07_4B32_99B4_7E03D3E83C43_.wvu.FilterData" localSheetId="0" hidden="1">'149'!$B$10:$B$250</definedName>
    <definedName name="Z_F1FF03B7_B350_4A3A_B1C2_B187936F6AA4_.wvu.FilterData" localSheetId="0" hidden="1">'149'!$B$10:$B$250</definedName>
    <definedName name="Z_F245CCC8_0C23_403C_8819_43A1F9EFE4B4_.wvu.FilterData" localSheetId="0" hidden="1">'149'!$B$11:$B$309</definedName>
    <definedName name="Z_F444AE82_99FE_4B40_AD47_430EF86B9DAB_.wvu.Cols" localSheetId="0" hidden="1">'149'!$A:$G</definedName>
    <definedName name="Z_F444AE82_99FE_4B40_AD47_430EF86B9DAB_.wvu.FilterData" localSheetId="0" hidden="1">'149'!$A$11:$T$355</definedName>
    <definedName name="Z_F444AE82_99FE_4B40_AD47_430EF86B9DAB_.wvu.PrintArea" localSheetId="0" hidden="1">'149'!$A$1:$T$352</definedName>
    <definedName name="Z_F444AE82_99FE_4B40_AD47_430EF86B9DAB_.wvu.PrintTitles" localSheetId="0" hidden="1">'149'!$7:$11</definedName>
    <definedName name="Z_F461FE48_CDD6_44BF_834B_62503E9ED3C1_.wvu.FilterData" localSheetId="0" hidden="1">'149'!$B$11:$B$309</definedName>
    <definedName name="Z_FB98A2C3_3AA2_4E2F_ACC9_38F8B995DA83_.wvu.FilterData" localSheetId="0" hidden="1">'149'!$B$11:$B$250</definedName>
    <definedName name="Z_FBC18A8F_68CD_4BD2_8223_83C047996628_.wvu.FilterData" localSheetId="0" hidden="1">'149'!$A$10:$B$366</definedName>
    <definedName name="Z_FBC18A8F_68CD_4BD2_8223_83C047996628_.wvu.PrintTitles" localSheetId="0" hidden="1">'149'!$10:$10</definedName>
    <definedName name="Z_FC56D6CC_07A2_4198_8A13_FFD426CC567D_.wvu.FilterData" localSheetId="0" hidden="1">'149'!$A$11:$T$355</definedName>
    <definedName name="_xlnm.Print_Titles" localSheetId="0">'149'!$7:$11</definedName>
    <definedName name="к" localSheetId="0">#REF!</definedName>
    <definedName name="к">#REF!</definedName>
    <definedName name="_xlnm.Print_Area" localSheetId="0">'149'!$A$1:$S$352</definedName>
    <definedName name="с" localSheetId="0">#REF!</definedName>
    <definedName name="с">#REF!</definedName>
    <definedName name="щлж" localSheetId="0">#REF!</definedName>
    <definedName name="щлж">#REF!</definedName>
  </definedNames>
  <calcPr calcId="145621"/>
</workbook>
</file>

<file path=xl/calcChain.xml><?xml version="1.0" encoding="utf-8"?>
<calcChain xmlns="http://schemas.openxmlformats.org/spreadsheetml/2006/main">
  <c r="N352" i="1" l="1"/>
  <c r="M352" i="1"/>
  <c r="K352" i="1"/>
  <c r="K334" i="1" s="1"/>
  <c r="N351" i="1"/>
  <c r="K351" i="1"/>
  <c r="K347" i="1" s="1"/>
  <c r="K333" i="1" s="1"/>
  <c r="K337" i="1" s="1"/>
  <c r="N350" i="1"/>
  <c r="K350" i="1"/>
  <c r="N349" i="1"/>
  <c r="M349" i="1"/>
  <c r="L349" i="1"/>
  <c r="K349" i="1"/>
  <c r="N347" i="1"/>
  <c r="N346" i="1"/>
  <c r="K346" i="1"/>
  <c r="N345" i="1"/>
  <c r="K345" i="1"/>
  <c r="L344" i="1"/>
  <c r="K344" i="1"/>
  <c r="N343" i="1"/>
  <c r="L343" i="1"/>
  <c r="K343" i="1"/>
  <c r="K342" i="1" s="1"/>
  <c r="K332" i="1" s="1"/>
  <c r="K335" i="1" s="1"/>
  <c r="K338" i="1"/>
  <c r="N334" i="1"/>
  <c r="N338" i="1" s="1"/>
  <c r="M334" i="1"/>
  <c r="M338" i="1" s="1"/>
  <c r="N333" i="1"/>
  <c r="N337" i="1" s="1"/>
  <c r="N331" i="1"/>
  <c r="M331" i="1"/>
  <c r="L331" i="1"/>
  <c r="K331" i="1"/>
  <c r="K325" i="1"/>
  <c r="K324" i="1"/>
  <c r="K323" i="1"/>
  <c r="K322" i="1"/>
  <c r="L320" i="1"/>
  <c r="K317" i="1"/>
  <c r="L315" i="1"/>
  <c r="K315" i="1"/>
  <c r="N313" i="1"/>
  <c r="L313" i="1"/>
  <c r="K313" i="1"/>
  <c r="M307" i="1"/>
  <c r="L307" i="1"/>
  <c r="L306" i="1"/>
  <c r="M305" i="1"/>
  <c r="L305" i="1"/>
  <c r="L304" i="1"/>
  <c r="M303" i="1"/>
  <c r="L303" i="1"/>
  <c r="L302" i="1"/>
  <c r="M301" i="1"/>
  <c r="L301" i="1"/>
  <c r="L300" i="1"/>
  <c r="M299" i="1"/>
  <c r="M350" i="1" s="1"/>
  <c r="L299" i="1"/>
  <c r="L298" i="1"/>
  <c r="M297" i="1"/>
  <c r="L297" i="1"/>
  <c r="L296" i="1"/>
  <c r="M295" i="1"/>
  <c r="L295" i="1"/>
  <c r="D295" i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M294" i="1"/>
  <c r="L294" i="1"/>
  <c r="N293" i="1"/>
  <c r="L293" i="1"/>
  <c r="K293" i="1"/>
  <c r="L292" i="1"/>
  <c r="M291" i="1"/>
  <c r="L291" i="1"/>
  <c r="L290" i="1"/>
  <c r="M289" i="1"/>
  <c r="L289" i="1"/>
  <c r="D289" i="1"/>
  <c r="D290" i="1" s="1"/>
  <c r="D291" i="1" s="1"/>
  <c r="D292" i="1" s="1"/>
  <c r="L288" i="1"/>
  <c r="N287" i="1"/>
  <c r="N322" i="1" s="1"/>
  <c r="L287" i="1"/>
  <c r="L322" i="1" s="1"/>
  <c r="K287" i="1"/>
  <c r="M286" i="1"/>
  <c r="L286" i="1"/>
  <c r="M285" i="1"/>
  <c r="L285" i="1"/>
  <c r="M284" i="1"/>
  <c r="L284" i="1"/>
  <c r="D284" i="1"/>
  <c r="D285" i="1" s="1"/>
  <c r="D286" i="1" s="1"/>
  <c r="M283" i="1"/>
  <c r="L283" i="1"/>
  <c r="N282" i="1"/>
  <c r="M282" i="1"/>
  <c r="L282" i="1"/>
  <c r="K282" i="1"/>
  <c r="N280" i="1"/>
  <c r="M280" i="1"/>
  <c r="L279" i="1"/>
  <c r="L278" i="1"/>
  <c r="M278" i="1" s="1"/>
  <c r="L277" i="1"/>
  <c r="M277" i="1" s="1"/>
  <c r="J277" i="1"/>
  <c r="L276" i="1"/>
  <c r="M276" i="1" s="1"/>
  <c r="D276" i="1"/>
  <c r="D277" i="1" s="1"/>
  <c r="D278" i="1" s="1"/>
  <c r="D279" i="1" s="1"/>
  <c r="L275" i="1"/>
  <c r="N274" i="1"/>
  <c r="K274" i="1"/>
  <c r="M272" i="1"/>
  <c r="M343" i="1" s="1"/>
  <c r="J272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D238" i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J237" i="1"/>
  <c r="J236" i="1"/>
  <c r="J235" i="1"/>
  <c r="J234" i="1"/>
  <c r="J233" i="1"/>
  <c r="L232" i="1"/>
  <c r="J231" i="1"/>
  <c r="D231" i="1"/>
  <c r="D232" i="1" s="1"/>
  <c r="D233" i="1" s="1"/>
  <c r="D234" i="1" s="1"/>
  <c r="D235" i="1" s="1"/>
  <c r="D236" i="1" s="1"/>
  <c r="D237" i="1" s="1"/>
  <c r="J230" i="1"/>
  <c r="D230" i="1"/>
  <c r="J229" i="1"/>
  <c r="N228" i="1"/>
  <c r="N325" i="1" s="1"/>
  <c r="M228" i="1"/>
  <c r="M325" i="1" s="1"/>
  <c r="K228" i="1"/>
  <c r="J227" i="1"/>
  <c r="J226" i="1"/>
  <c r="J225" i="1"/>
  <c r="J224" i="1"/>
  <c r="J223" i="1"/>
  <c r="J222" i="1"/>
  <c r="J221" i="1"/>
  <c r="J220" i="1"/>
  <c r="L219" i="1"/>
  <c r="J218" i="1"/>
  <c r="J217" i="1"/>
  <c r="L216" i="1"/>
  <c r="J216" i="1" s="1"/>
  <c r="J215" i="1"/>
  <c r="J214" i="1"/>
  <c r="J213" i="1"/>
  <c r="J212" i="1"/>
  <c r="D212" i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J211" i="1"/>
  <c r="J210" i="1"/>
  <c r="D210" i="1"/>
  <c r="D211" i="1" s="1"/>
  <c r="J209" i="1"/>
  <c r="N208" i="1"/>
  <c r="N324" i="1" s="1"/>
  <c r="M208" i="1"/>
  <c r="M324" i="1" s="1"/>
  <c r="K208" i="1"/>
  <c r="J207" i="1"/>
  <c r="J206" i="1"/>
  <c r="J205" i="1"/>
  <c r="J204" i="1"/>
  <c r="J203" i="1"/>
  <c r="J202" i="1"/>
  <c r="J201" i="1"/>
  <c r="J200" i="1"/>
  <c r="J199" i="1"/>
  <c r="D199" i="1"/>
  <c r="D200" i="1" s="1"/>
  <c r="D201" i="1" s="1"/>
  <c r="D202" i="1" s="1"/>
  <c r="D203" i="1" s="1"/>
  <c r="D204" i="1" s="1"/>
  <c r="D205" i="1" s="1"/>
  <c r="D206" i="1" s="1"/>
  <c r="D207" i="1" s="1"/>
  <c r="J198" i="1"/>
  <c r="J197" i="1"/>
  <c r="D197" i="1"/>
  <c r="D198" i="1" s="1"/>
  <c r="J196" i="1"/>
  <c r="N195" i="1"/>
  <c r="N323" i="1" s="1"/>
  <c r="M195" i="1"/>
  <c r="L195" i="1"/>
  <c r="K195" i="1"/>
  <c r="J195" i="1"/>
  <c r="J194" i="1"/>
  <c r="J193" i="1"/>
  <c r="J192" i="1"/>
  <c r="D192" i="1"/>
  <c r="D193" i="1" s="1"/>
  <c r="D194" i="1" s="1"/>
  <c r="J191" i="1"/>
  <c r="J190" i="1"/>
  <c r="D190" i="1"/>
  <c r="D191" i="1" s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D133" i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J132" i="1"/>
  <c r="D132" i="1"/>
  <c r="J131" i="1"/>
  <c r="N130" i="1"/>
  <c r="N321" i="1" s="1"/>
  <c r="M130" i="1"/>
  <c r="M321" i="1" s="1"/>
  <c r="L130" i="1"/>
  <c r="L321" i="1" s="1"/>
  <c r="K130" i="1"/>
  <c r="K321" i="1" s="1"/>
  <c r="J130" i="1"/>
  <c r="J129" i="1"/>
  <c r="J128" i="1"/>
  <c r="J127" i="1"/>
  <c r="J126" i="1"/>
  <c r="J125" i="1"/>
  <c r="J124" i="1"/>
  <c r="J123" i="1"/>
  <c r="J122" i="1"/>
  <c r="D122" i="1"/>
  <c r="D123" i="1" s="1"/>
  <c r="D124" i="1" s="1"/>
  <c r="D125" i="1" s="1"/>
  <c r="D126" i="1" s="1"/>
  <c r="D127" i="1" s="1"/>
  <c r="D128" i="1" s="1"/>
  <c r="D129" i="1" s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D62" i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J61" i="1"/>
  <c r="J60" i="1"/>
  <c r="D60" i="1"/>
  <c r="D61" i="1" s="1"/>
  <c r="J59" i="1"/>
  <c r="J57" i="1" s="1"/>
  <c r="D59" i="1"/>
  <c r="J58" i="1"/>
  <c r="N57" i="1"/>
  <c r="N320" i="1" s="1"/>
  <c r="M57" i="1"/>
  <c r="M320" i="1" s="1"/>
  <c r="L57" i="1"/>
  <c r="K57" i="1"/>
  <c r="K320" i="1" s="1"/>
  <c r="J55" i="1"/>
  <c r="J54" i="1" s="1"/>
  <c r="N54" i="1"/>
  <c r="N319" i="1" s="1"/>
  <c r="M54" i="1"/>
  <c r="M319" i="1" s="1"/>
  <c r="L54" i="1"/>
  <c r="L319" i="1" s="1"/>
  <c r="K54" i="1"/>
  <c r="K319" i="1" s="1"/>
  <c r="J53" i="1"/>
  <c r="J52" i="1"/>
  <c r="J51" i="1"/>
  <c r="J50" i="1"/>
  <c r="J49" i="1"/>
  <c r="J48" i="1"/>
  <c r="J47" i="1"/>
  <c r="J46" i="1"/>
  <c r="J45" i="1"/>
  <c r="D45" i="1"/>
  <c r="D46" i="1" s="1"/>
  <c r="D47" i="1" s="1"/>
  <c r="D48" i="1" s="1"/>
  <c r="D49" i="1" s="1"/>
  <c r="D50" i="1" s="1"/>
  <c r="D51" i="1" s="1"/>
  <c r="D52" i="1" s="1"/>
  <c r="D53" i="1" s="1"/>
  <c r="J44" i="1"/>
  <c r="N43" i="1"/>
  <c r="N318" i="1" s="1"/>
  <c r="M43" i="1"/>
  <c r="M318" i="1" s="1"/>
  <c r="L43" i="1"/>
  <c r="L318" i="1" s="1"/>
  <c r="K43" i="1"/>
  <c r="K318" i="1" s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D29" i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J28" i="1"/>
  <c r="N27" i="1"/>
  <c r="N317" i="1" s="1"/>
  <c r="L27" i="1"/>
  <c r="L317" i="1" s="1"/>
  <c r="K27" i="1"/>
  <c r="J27" i="1"/>
  <c r="J26" i="1"/>
  <c r="J25" i="1"/>
  <c r="J24" i="1"/>
  <c r="J23" i="1"/>
  <c r="J22" i="1"/>
  <c r="J21" i="1"/>
  <c r="J20" i="1"/>
  <c r="J19" i="1"/>
  <c r="J18" i="1"/>
  <c r="D18" i="1"/>
  <c r="D19" i="1" s="1"/>
  <c r="D20" i="1" s="1"/>
  <c r="D21" i="1" s="1"/>
  <c r="D22" i="1" s="1"/>
  <c r="D23" i="1" s="1"/>
  <c r="D24" i="1" s="1"/>
  <c r="D25" i="1" s="1"/>
  <c r="D26" i="1" s="1"/>
  <c r="J17" i="1"/>
  <c r="N16" i="1"/>
  <c r="N316" i="1" s="1"/>
  <c r="M16" i="1"/>
  <c r="L16" i="1"/>
  <c r="K16" i="1"/>
  <c r="K316" i="1" s="1"/>
  <c r="J16" i="1"/>
  <c r="L228" i="1" l="1"/>
  <c r="L325" i="1" s="1"/>
  <c r="L346" i="1"/>
  <c r="M292" i="1"/>
  <c r="J292" i="1" s="1"/>
  <c r="M316" i="1"/>
  <c r="M27" i="1"/>
  <c r="M317" i="1" s="1"/>
  <c r="L323" i="1"/>
  <c r="J219" i="1"/>
  <c r="J208" i="1" s="1"/>
  <c r="L352" i="1"/>
  <c r="L334" i="1" s="1"/>
  <c r="L338" i="1" s="1"/>
  <c r="M275" i="1"/>
  <c r="J275" i="1" s="1"/>
  <c r="J274" i="1" s="1"/>
  <c r="L345" i="1"/>
  <c r="M279" i="1"/>
  <c r="J279" i="1" s="1"/>
  <c r="J285" i="1"/>
  <c r="M288" i="1"/>
  <c r="M287" i="1" s="1"/>
  <c r="M322" i="1" s="1"/>
  <c r="J290" i="1"/>
  <c r="M290" i="1"/>
  <c r="L351" i="1"/>
  <c r="K341" i="1"/>
  <c r="K308" i="1"/>
  <c r="K314" i="1"/>
  <c r="K326" i="1" s="1"/>
  <c r="J280" i="1"/>
  <c r="M344" i="1"/>
  <c r="M315" i="1"/>
  <c r="J296" i="1"/>
  <c r="J298" i="1"/>
  <c r="J304" i="1"/>
  <c r="J306" i="1"/>
  <c r="L316" i="1"/>
  <c r="J43" i="1"/>
  <c r="J270" i="1" s="1"/>
  <c r="L208" i="1"/>
  <c r="L324" i="1" s="1"/>
  <c r="J232" i="1"/>
  <c r="J228" i="1" s="1"/>
  <c r="N270" i="1"/>
  <c r="L274" i="1"/>
  <c r="J278" i="1"/>
  <c r="M296" i="1"/>
  <c r="M346" i="1" s="1"/>
  <c r="M298" i="1"/>
  <c r="M351" i="1" s="1"/>
  <c r="M347" i="1" s="1"/>
  <c r="M333" i="1" s="1"/>
  <c r="M337" i="1" s="1"/>
  <c r="M300" i="1"/>
  <c r="J300" i="1" s="1"/>
  <c r="M302" i="1"/>
  <c r="M293" i="1" s="1"/>
  <c r="M323" i="1" s="1"/>
  <c r="M304" i="1"/>
  <c r="M306" i="1"/>
  <c r="K336" i="1"/>
  <c r="K339" i="1" s="1"/>
  <c r="L342" i="1"/>
  <c r="K270" i="1"/>
  <c r="K309" i="1" s="1"/>
  <c r="N314" i="1"/>
  <c r="N326" i="1" s="1"/>
  <c r="N308" i="1"/>
  <c r="J276" i="1"/>
  <c r="N344" i="1"/>
  <c r="N342" i="1" s="1"/>
  <c r="N315" i="1"/>
  <c r="J284" i="1"/>
  <c r="J286" i="1"/>
  <c r="J295" i="1"/>
  <c r="J297" i="1"/>
  <c r="J299" i="1"/>
  <c r="J301" i="1"/>
  <c r="J303" i="1"/>
  <c r="J305" i="1"/>
  <c r="J307" i="1"/>
  <c r="J283" i="1"/>
  <c r="J282" i="1" s="1"/>
  <c r="J289" i="1"/>
  <c r="J291" i="1"/>
  <c r="J294" i="1"/>
  <c r="L350" i="1"/>
  <c r="L347" i="1" s="1"/>
  <c r="L333" i="1" s="1"/>
  <c r="L337" i="1" s="1"/>
  <c r="M313" i="1"/>
  <c r="J308" i="1" l="1"/>
  <c r="J309" i="1" s="1"/>
  <c r="N341" i="1"/>
  <c r="N332" i="1"/>
  <c r="M270" i="1"/>
  <c r="J293" i="1"/>
  <c r="L314" i="1"/>
  <c r="L326" i="1" s="1"/>
  <c r="L308" i="1"/>
  <c r="J302" i="1"/>
  <c r="J288" i="1"/>
  <c r="J287" i="1" s="1"/>
  <c r="L270" i="1"/>
  <c r="L309" i="1" s="1"/>
  <c r="L332" i="1"/>
  <c r="L341" i="1"/>
  <c r="N309" i="1"/>
  <c r="M345" i="1"/>
  <c r="M342" i="1" s="1"/>
  <c r="M274" i="1"/>
  <c r="M341" i="1" l="1"/>
  <c r="M332" i="1"/>
  <c r="M314" i="1"/>
  <c r="M326" i="1" s="1"/>
  <c r="M308" i="1"/>
  <c r="M309" i="1" s="1"/>
  <c r="L335" i="1"/>
  <c r="L336" i="1"/>
  <c r="L339" i="1" s="1"/>
  <c r="N336" i="1"/>
  <c r="N339" i="1" s="1"/>
  <c r="N335" i="1"/>
  <c r="M336" i="1" l="1"/>
  <c r="M339" i="1" s="1"/>
  <c r="M335" i="1"/>
</calcChain>
</file>

<file path=xl/comments1.xml><?xml version="1.0" encoding="utf-8"?>
<comments xmlns="http://schemas.openxmlformats.org/spreadsheetml/2006/main">
  <authors>
    <author>Инесса Сергеевна Валеева</author>
  </authors>
  <commentList>
    <comment ref="K89" authorId="0">
      <text>
        <r>
          <rPr>
            <b/>
            <sz val="9"/>
            <color indexed="81"/>
            <rFont val="Tahoma"/>
            <family val="2"/>
            <charset val="204"/>
          </rPr>
          <t>Инесса Сергеевна Валеева:</t>
        </r>
        <r>
          <rPr>
            <sz val="9"/>
            <color indexed="81"/>
            <rFont val="Tahoma"/>
            <family val="2"/>
            <charset val="204"/>
          </rPr>
          <t xml:space="preserve">
2014г</t>
        </r>
      </text>
    </comment>
    <comment ref="K105" authorId="0">
      <text>
        <r>
          <rPr>
            <b/>
            <sz val="9"/>
            <color indexed="81"/>
            <rFont val="Tahoma"/>
            <family val="2"/>
            <charset val="204"/>
          </rPr>
          <t>Инесса Сергеевна Валеева:</t>
        </r>
        <r>
          <rPr>
            <sz val="9"/>
            <color indexed="81"/>
            <rFont val="Tahoma"/>
            <family val="2"/>
            <charset val="204"/>
          </rPr>
          <t xml:space="preserve">
на 2014г
</t>
        </r>
      </text>
    </comment>
  </commentList>
</comments>
</file>

<file path=xl/sharedStrings.xml><?xml version="1.0" encoding="utf-8"?>
<sst xmlns="http://schemas.openxmlformats.org/spreadsheetml/2006/main" count="998" uniqueCount="388">
  <si>
    <t>Проект плана финансово-хозяйственной деятельности на 2016-2018 г.</t>
  </si>
  <si>
    <t>Бюджетное учреждение</t>
  </si>
  <si>
    <t>Государственное бюджетное общеобразовательное учреждение средняя общеобразовательная школа № 149 Калининского района Санкт-Петербурга, ИНН 7804087205</t>
  </si>
  <si>
    <t>(полное наименование, ИНН)</t>
  </si>
  <si>
    <t>1-ГУ, 2-КР, 3-НИ, 4-ДИ, 5-ОС</t>
  </si>
  <si>
    <t>Рекомендуемая форма обоснования закупок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</si>
  <si>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</si>
  <si>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</si>
  <si>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</si>
  <si>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</si>
  <si>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</si>
  <si>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</si>
  <si>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Ед.измерения</t>
  </si>
  <si>
    <t>Количество (объем) планируемых к закупке товаров, работ, услуг</t>
  </si>
  <si>
    <t>Сроки (периодичность) осуществления планируемых закупок</t>
  </si>
  <si>
    <t>Дополнительная информация в соответствии с пунктогм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</si>
  <si>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</si>
  <si>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</si>
  <si>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</si>
  <si>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</t>
  </si>
  <si>
    <t>Всего</t>
  </si>
  <si>
    <t>в том числе планируемые платежи</t>
  </si>
  <si>
    <t>на текущий финансовый год (2016г.)</t>
  </si>
  <si>
    <t>на плановый период</t>
  </si>
  <si>
    <t>на последующие годы</t>
  </si>
  <si>
    <t>на первый год (2017г.)</t>
  </si>
  <si>
    <t>на второй год (2018г.)</t>
  </si>
  <si>
    <t>А</t>
  </si>
  <si>
    <t>B</t>
  </si>
  <si>
    <t>C</t>
  </si>
  <si>
    <t>1</t>
  </si>
  <si>
    <t>6</t>
  </si>
  <si>
    <t>7</t>
  </si>
  <si>
    <t>8</t>
  </si>
  <si>
    <t>9</t>
  </si>
  <si>
    <t>10</t>
  </si>
  <si>
    <t>11</t>
  </si>
  <si>
    <t>11а</t>
  </si>
  <si>
    <t>11б</t>
  </si>
  <si>
    <t>12</t>
  </si>
  <si>
    <t>13</t>
  </si>
  <si>
    <t>14</t>
  </si>
  <si>
    <t>15</t>
  </si>
  <si>
    <t>1. Субсидия на финансовое обеспечение выполнения государственного задания</t>
  </si>
  <si>
    <t xml:space="preserve">Выплаты за счет субсидии </t>
  </si>
  <si>
    <t>в том числе:</t>
  </si>
  <si>
    <t>Раздел 1</t>
  </si>
  <si>
    <t>Объем финансового обеспечения, предусмотренный на заключение контрактов</t>
  </si>
  <si>
    <t>Итог</t>
  </si>
  <si>
    <t>КОСГУ 221</t>
  </si>
  <si>
    <t xml:space="preserve">ЦБ (анализ рынка)                    </t>
  </si>
  <si>
    <t>табл 1</t>
  </si>
  <si>
    <t>Оказание бюджетным учреждением государственных услуг в рамках государственной программы " Развитие образования в Санкт-Петербурге"</t>
  </si>
  <si>
    <t>Предоставление услуг стационарной телефонной связи  (предоставление аналоговых номеров) исполнительным органам государственной власти и подведомственным учреждениям (тарифный план, включающий неограниченный объем исходящих местных телефонных соединений       на сеть общего пользования, за внутри Единой мультисервисной телекоммуникационной сети, на федеральные мобильные телефонные номера Санкт-Петербурга и Ленинградской области)</t>
  </si>
  <si>
    <t>шт.</t>
  </si>
  <si>
    <t>12 мес.</t>
  </si>
  <si>
    <t xml:space="preserve">индивидуально  ( анализ рынка)           </t>
  </si>
  <si>
    <t>Параллельный телефон</t>
  </si>
  <si>
    <t>ЦБ (анализ рынка)</t>
  </si>
  <si>
    <t>Услуги проводного радиовещания</t>
  </si>
  <si>
    <t>Внутризоновые соединения</t>
  </si>
  <si>
    <t xml:space="preserve">Подключение и абонентское обслуживание в системе электронного документооборота , в т.ч.  с  использованием сертифицированных средств криптографической защиты информации </t>
  </si>
  <si>
    <t>Предоставление доступа к сети передачи данных, трансляции видеосигнала в ИТС "Интернет"</t>
  </si>
  <si>
    <t>КОСГУ 222</t>
  </si>
  <si>
    <t>табл 27</t>
  </si>
  <si>
    <t>Служебные разъезды</t>
  </si>
  <si>
    <t>чел</t>
  </si>
  <si>
    <t>табл 2</t>
  </si>
  <si>
    <t>Автотранспортные услуги: легковой автотранспорт</t>
  </si>
  <si>
    <t>м/час</t>
  </si>
  <si>
    <t>Автотранспортные услуги: грузовой автотранспорт (в т.ч. ЛОК)</t>
  </si>
  <si>
    <t>Автотранспортные услуги: микроавтобус</t>
  </si>
  <si>
    <t>Автотранспортные услуги: автобус ( в т.ч. ЛОК)</t>
  </si>
  <si>
    <t>Проезд участников районных соревнований</t>
  </si>
  <si>
    <t>Автотранспортные услуги ЕГЭ</t>
  </si>
  <si>
    <t>Автотранспортные услуги (учебные сборы)</t>
  </si>
  <si>
    <t>КОСГУ 223</t>
  </si>
  <si>
    <t>по тарифам</t>
  </si>
  <si>
    <t>Теплоэнергия</t>
  </si>
  <si>
    <t>Гкал</t>
  </si>
  <si>
    <t>Электроэнергия</t>
  </si>
  <si>
    <t xml:space="preserve"> тыс. кВт. ч.</t>
  </si>
  <si>
    <t>Газоснабжение</t>
  </si>
  <si>
    <t>тыс. м. куб</t>
  </si>
  <si>
    <t>Водоснабжение</t>
  </si>
  <si>
    <t>Водоотведение, канализирование сточных вод</t>
  </si>
  <si>
    <t>Услуги по управлению многоквартирным домом (ГДОУ №9,14,22,61)</t>
  </si>
  <si>
    <t>КОСГУ 224</t>
  </si>
  <si>
    <t xml:space="preserve">индивидуально        </t>
  </si>
  <si>
    <t>Аренда (указать чего)</t>
  </si>
  <si>
    <t>КОСГУ 225</t>
  </si>
  <si>
    <t xml:space="preserve"> ЦБ (анализ рынка)+ индивидуально             ( тех.задание)</t>
  </si>
  <si>
    <t>табл 3</t>
  </si>
  <si>
    <t>Аварийно-техническое обслуживание ОУ, подготовка теплоцентра к отопительному сезону (текущий ремонт, приобретение манометров,термометров)</t>
  </si>
  <si>
    <t>м2</t>
  </si>
  <si>
    <t xml:space="preserve">индивидуально  ( анализ рынка)         </t>
  </si>
  <si>
    <t>табл 5</t>
  </si>
  <si>
    <t>Настройка клавишных музыкальных инструментов (ремонт)</t>
  </si>
  <si>
    <t>настр.</t>
  </si>
  <si>
    <t>табл 6.1</t>
  </si>
  <si>
    <t>Ремонт и поверка весового оборудования</t>
  </si>
  <si>
    <t>табл 6</t>
  </si>
  <si>
    <t>Техническое обслужив.:мед. техники</t>
  </si>
  <si>
    <t>шт</t>
  </si>
  <si>
    <t>1 раз в год</t>
  </si>
  <si>
    <t xml:space="preserve"> индивидуально (тех. задание )</t>
  </si>
  <si>
    <t>Техническое обслужив.: котельного оборудования (ГБДОУ № 36, ЦО № 633)</t>
  </si>
  <si>
    <t>Тех.обслуживание и поверка тренажеров</t>
  </si>
  <si>
    <t>Техническое обслужив.: оборудования бассейна</t>
  </si>
  <si>
    <t>Техническое обслужив.: прочее оборудование</t>
  </si>
  <si>
    <t>Техническое обслуживание лифтов</t>
  </si>
  <si>
    <t>табл 8</t>
  </si>
  <si>
    <t>Техническое освидетельствование (диагностирование) лифтов</t>
  </si>
  <si>
    <t>Техническое обслужив.:  газопровода</t>
  </si>
  <si>
    <t>табл 6.2</t>
  </si>
  <si>
    <t>Техническое обслужив.прачечного оборудования оборудования (машина стиральная бытовая,машина стиральная производственная, сушильная машина,гладильная машина, центрифуга)</t>
  </si>
  <si>
    <t>табл 6.3</t>
  </si>
  <si>
    <t>Техническое обслужив.холодильного оборудования (холодильник бытовой, холодильник промышленный промышленный)</t>
  </si>
  <si>
    <t>табл 6.4</t>
  </si>
  <si>
    <t>Техническое обслужив.водонагревателей электрических</t>
  </si>
  <si>
    <t>табл 6.5</t>
  </si>
  <si>
    <t>Техническое обслужив.кухонного оборудования</t>
  </si>
  <si>
    <t>табл 12</t>
  </si>
  <si>
    <t>Вывоз бытовых отходов</t>
  </si>
  <si>
    <t>м.куб.</t>
  </si>
  <si>
    <t>табл 16</t>
  </si>
  <si>
    <t>Вывоз крупногабаритного мусора</t>
  </si>
  <si>
    <t>3 раза в год</t>
  </si>
  <si>
    <t>Чистка колодцев</t>
  </si>
  <si>
    <t>колод.</t>
  </si>
  <si>
    <t>табл 4</t>
  </si>
  <si>
    <t>Дератизация, дезинсекция общ. пл.</t>
  </si>
  <si>
    <t>Санитарно-гигиеническое обслуживание территории ( обработка ) (ГБДОУ № 36)</t>
  </si>
  <si>
    <t>га</t>
  </si>
  <si>
    <t>табл 7</t>
  </si>
  <si>
    <t>Услуги по техническому освидетельствованию списания аппаратуры</t>
  </si>
  <si>
    <t>Обслуживание и ремонт УУТЭ, поверка оборудования УУТЭ (в т.ч. поверка счётчиков УУТЭ), обслуживание автоматики УУТЭ</t>
  </si>
  <si>
    <t>смета</t>
  </si>
  <si>
    <t>Поверка и замена электросчётчиков и трансформаторов</t>
  </si>
  <si>
    <t>Поверка мед. техники</t>
  </si>
  <si>
    <t>Поверка обмундирования (ковриков, калош, перчаток, противогазов) для обеспечения электробезопасности</t>
  </si>
  <si>
    <t>Поверка (обследование) пожарной лестницы. (По предписанию)</t>
  </si>
  <si>
    <t>Подготовка и сдача котельной к летнему периоду (ГБДОУ №36)</t>
  </si>
  <si>
    <t>Обслуживание ИТП (индивид. тепловой пункт ) (ГБДОУ № 36, 79, ЦО № 633)</t>
  </si>
  <si>
    <t>Электроизмерительные работы  (внутренние и внешние сети)</t>
  </si>
  <si>
    <t xml:space="preserve"> здание</t>
  </si>
  <si>
    <t>табл 9</t>
  </si>
  <si>
    <t>Обслуживание часовых установок</t>
  </si>
  <si>
    <t>Огнезащитная обработка: дерев. констр. чердаков , дерев. констр. огнезащ. лаком,  дерев. констр. огнезащ. лаком с предварит. циклевкой</t>
  </si>
  <si>
    <t>Огнезащитная обработка: обработка тканей (обработка раствором)</t>
  </si>
  <si>
    <t xml:space="preserve">ЦБ (анализ рынка)          </t>
  </si>
  <si>
    <t>табл 25</t>
  </si>
  <si>
    <t xml:space="preserve">Техническое обслуживание, поверка и обеспечение эксплуатации системы контроля загазованности по метану </t>
  </si>
  <si>
    <t>Госповерка и техническое обслуживание газоанализаторов</t>
  </si>
  <si>
    <t>Обслуживание водомерного узла, ремонт ( в т.ч. поверка счетчиков воды)</t>
  </si>
  <si>
    <t>табл 13</t>
  </si>
  <si>
    <t>Перезарядка огнетушителей</t>
  </si>
  <si>
    <t>Поверка огнетушителей</t>
  </si>
  <si>
    <t>Обслуживание  приточно-вытяжной вентиляции  (в т.ч. обследование внутренних вентканалов, мелкий текущий ремонт)</t>
  </si>
  <si>
    <t>табл 14</t>
  </si>
  <si>
    <t>Прачечные услуги в ОУ</t>
  </si>
  <si>
    <t>кг белья</t>
  </si>
  <si>
    <t>табл 15</t>
  </si>
  <si>
    <t>Услуги по камерному обеззараживанию постельных принадлежностей (в т.ч. ЛОК)</t>
  </si>
  <si>
    <t>Услуги по замене грязезащитных напольных покрытий (исполнитель предоставляет в пользование)</t>
  </si>
  <si>
    <t>Химическая или термическая чистка ковров</t>
  </si>
  <si>
    <t>Мойка окон</t>
  </si>
  <si>
    <t>2 раза в год</t>
  </si>
  <si>
    <t>Натирка полов</t>
  </si>
  <si>
    <t>Вывоз и уборка снега,очистка кровли от снега и наледи.</t>
  </si>
  <si>
    <t>Текущий ремонт (наименование по смете)</t>
  </si>
  <si>
    <t>Содержание и текущий ремонт общего имущества многоквартирного дома (ГДОУ №9,14,22,61)</t>
  </si>
  <si>
    <t>Содержание спортивных площадок, ремонт</t>
  </si>
  <si>
    <t xml:space="preserve">Испытание и обслуживание противопожарного водопровода </t>
  </si>
  <si>
    <t>табл 21</t>
  </si>
  <si>
    <t>Оказание услуг по техническому обслуживанию  КСОБ (АПС ,СОУЭ,КТС,ОС,СКУД,ТСОН)</t>
  </si>
  <si>
    <t>Выполнение работ по санитарной обработке кулеров</t>
  </si>
  <si>
    <t>Ремонт КСОБ</t>
  </si>
  <si>
    <t xml:space="preserve">ЦБ (анализ рынка)    </t>
  </si>
  <si>
    <t>табл 10</t>
  </si>
  <si>
    <t>Обслуживание и ремонт АРМ</t>
  </si>
  <si>
    <t>табл 11</t>
  </si>
  <si>
    <t>Техническое обслуживание мини АТС</t>
  </si>
  <si>
    <t>Ремонт и техническое обследование радиоточек</t>
  </si>
  <si>
    <t>Установка или замена противопожарных шкафов для противопожарного оборудования</t>
  </si>
  <si>
    <t xml:space="preserve">ЦБ (анализ рынка)  </t>
  </si>
  <si>
    <t>табл 24</t>
  </si>
  <si>
    <t xml:space="preserve">Услуги по исполнению санитарного законодательства   (Отбор проб, исследование питьевой воды,освещенность,микроклимат,воздух,ЭМИ,шум,исследование пищевых продуктов, сырья, ядохимикатов) </t>
  </si>
  <si>
    <t>проб</t>
  </si>
  <si>
    <t>Исследование воды бассейнов</t>
  </si>
  <si>
    <t>Исследование песка</t>
  </si>
  <si>
    <t>Услуги по эксплуатационно-техническому обслуживанию объектовой станции "Стрелец -Мониторинг"</t>
  </si>
  <si>
    <t>условная установка</t>
  </si>
  <si>
    <t>Аварийно-техническое обслуживание (ЖКХ ЦПМСС)</t>
  </si>
  <si>
    <t>Оказание услуг по уходу за аквариумами (только СОШ №653)</t>
  </si>
  <si>
    <t>табл 22</t>
  </si>
  <si>
    <t>Оказание услуг по запраке картриджей</t>
  </si>
  <si>
    <t>табл 29</t>
  </si>
  <si>
    <t>Замена и ремонт сигнализаторов загазованности по метану</t>
  </si>
  <si>
    <t>ЦБ</t>
  </si>
  <si>
    <t>Выполнение рабоит по тестированию, диагностике и настройке системы видеонаблюдения в пунктах проведения экзаменов</t>
  </si>
  <si>
    <t>Поверка манометров</t>
  </si>
  <si>
    <t>Обслуживание системы пожарного мониторинга СПИ "ЦАСПИ"</t>
  </si>
  <si>
    <t>КОСГУ 226</t>
  </si>
  <si>
    <t>табл 17</t>
  </si>
  <si>
    <t>Оплата услуг по выезду мобильных групп на сигнал "Тревога"</t>
  </si>
  <si>
    <t>здание</t>
  </si>
  <si>
    <t>индивидуально</t>
  </si>
  <si>
    <t>Аттестация и аккредитация ГБДОУ</t>
  </si>
  <si>
    <t>Аттестация и аккредитация СОШ</t>
  </si>
  <si>
    <t>Аттестация и аккредитация УДОД</t>
  </si>
  <si>
    <t xml:space="preserve">Аттестация раб. мест </t>
  </si>
  <si>
    <t>место</t>
  </si>
  <si>
    <t>Обучение: охрана труда  ( ЛОК в т.ч)</t>
  </si>
  <si>
    <t>чел.</t>
  </si>
  <si>
    <t>Обучение: пожарная безопасность</t>
  </si>
  <si>
    <t>Обучение: газовое хозяйство</t>
  </si>
  <si>
    <t>Обучение: правила безопасности при эксплуатации тепловых установок и тепловых сетей</t>
  </si>
  <si>
    <t>Обучение: правила безопасности при эксплуатации электроустановок</t>
  </si>
  <si>
    <t>Обучение: правила безопасной эксплуатации лифтов</t>
  </si>
  <si>
    <t>Обучение : размещение государственного заказа</t>
  </si>
  <si>
    <t>Обучение : обуч. работников пищеблоков организации питания</t>
  </si>
  <si>
    <t>Обучение : профессиональная подготовка на право работы с опасными отходами (для заместителей по АХР и завхозов)</t>
  </si>
  <si>
    <t>Обучение : обеспечение экологической безопасности руководителями и специалистами общехозяйственных систем управления (для руководителей ОУ)</t>
  </si>
  <si>
    <t>Обучение по энергосбережению</t>
  </si>
  <si>
    <t>Обучение сотрудников и медицинское обследование на получение доступа к работам на высоте</t>
  </si>
  <si>
    <t>Обучение специалистов, ответственных за ведение воинского учета</t>
  </si>
  <si>
    <t>Превичное оформление ЛМК (переоформление при замене или утрате) с проведением гигиенической подготовки и аттестации 1 работника</t>
  </si>
  <si>
    <t>Аттестация гигиенической подготовки работников</t>
  </si>
  <si>
    <t>табл 23</t>
  </si>
  <si>
    <t>Оказание услуг по мед.осмотру работников      (в соответствии с приказом Министерства здравоохранения и социального развития РФ от 12.04.2011 № 302н)     ( ЛОК в т.ч)</t>
  </si>
  <si>
    <t>Подписные издания для ОУ</t>
  </si>
  <si>
    <t>компл.</t>
  </si>
  <si>
    <t>Изготовление "пакета арендатора"</t>
  </si>
  <si>
    <t>Переплетные работы</t>
  </si>
  <si>
    <t>Банные услуги в ОУ</t>
  </si>
  <si>
    <t>кол-во помывок</t>
  </si>
  <si>
    <t>Услуги по страхованию имущества (страхов.недвиж. имущ.)</t>
  </si>
  <si>
    <t>Услуги по страхованию имущества (страхов.движ. имущ.)</t>
  </si>
  <si>
    <t>Утилизация оборудования</t>
  </si>
  <si>
    <t>Утилизация: мед. отходов</t>
  </si>
  <si>
    <t>Проектные и изыскательские  работы: разработка генеральных планов,работы по типовому проектированию, межевание границ земельных участков, разработка проектно- сметной документации, проведение инженерного и технического обследования…(указать вид работ)</t>
  </si>
  <si>
    <t>замена сист. энергообесп. и электроснаб</t>
  </si>
  <si>
    <t>Проведение  ЕГЭ</t>
  </si>
  <si>
    <t>Оплата услуг по проведению педагогической  конференции (конкретизация видов расходов)</t>
  </si>
  <si>
    <t>Оплата услуг по проведению праздника медалистов   (конкретизация видов расходов)</t>
  </si>
  <si>
    <t>Оплата услуг по проведению "Дня учителя" (конкретизация видов расходов)</t>
  </si>
  <si>
    <t>Оплата услуг по организации соревнований, конференций (конкретизация видов расходов)</t>
  </si>
  <si>
    <t>Оплата услуг по оформлению зала   (конкретизация видов расходов)</t>
  </si>
  <si>
    <t>Оплата услуг по районным мероприятиям (конкретизация видов расходов)</t>
  </si>
  <si>
    <t>Учебные экскурсии</t>
  </si>
  <si>
    <t>Лагерные сборы кадетов</t>
  </si>
  <si>
    <t>Изготовление паспортов основных средств (зданий, систем) (указать какой паспорт)</t>
  </si>
  <si>
    <t xml:space="preserve">Разработка паспортов опасных отходов и лимитов на их размещение </t>
  </si>
  <si>
    <t>пасп.</t>
  </si>
  <si>
    <t xml:space="preserve">ЦБ (анализ рынка)         </t>
  </si>
  <si>
    <t>табл 18</t>
  </si>
  <si>
    <t xml:space="preserve">Тех.отчет о неизменности производственного процесса, используемого сырья и обращения с отходами; расчет платы за негативное воздействие на окр. среду,отчет по форме 2-тп (отходы) </t>
  </si>
  <si>
    <t>отчёт</t>
  </si>
  <si>
    <t>4 раза в год</t>
  </si>
  <si>
    <t>Изготовление энергетического паспорта потребления топливно - энергетических ресурсов</t>
  </si>
  <si>
    <t>Оплата услуг по организации питания</t>
  </si>
  <si>
    <t>табл 26</t>
  </si>
  <si>
    <t>Расходы на эксплуатацию и развитие программных продуктов автоматизированного ведения бюджетного учета "1С", "Парус"</t>
  </si>
  <si>
    <t>нормо-час</t>
  </si>
  <si>
    <t>Информационные услуги с использованием экземпляров справочно-правовых систем</t>
  </si>
  <si>
    <t xml:space="preserve">Закупка антивирусного и др. программного обеспечения для подведомственных учреждений исполнительного органа государственной власти </t>
  </si>
  <si>
    <t>Установка КСОБ</t>
  </si>
  <si>
    <t>Благоустройство территории</t>
  </si>
  <si>
    <t>Установка и домантаж газосигнализаторов</t>
  </si>
  <si>
    <t>Услуги в сфере пожарной безопасности (расчет категории пожаростойкости противопожарных дверей и лаза,категорирование зон складцких и производственных помещений)</t>
  </si>
  <si>
    <t>табл 19</t>
  </si>
  <si>
    <t>Услуги по передаче "Тревожных сигналов"</t>
  </si>
  <si>
    <t>объект</t>
  </si>
  <si>
    <t xml:space="preserve">Грамоты, похвальные листы, журналы (индивидуально анализ рынка).   Аттестаты (ЦБ анализ рынка).       </t>
  </si>
  <si>
    <t xml:space="preserve">табл 28              </t>
  </si>
  <si>
    <t>Типографские услуги (аттестаты, похвальные листы,грамоты, журналы)</t>
  </si>
  <si>
    <t>Семинары</t>
  </si>
  <si>
    <t>Установка уличного оборудования</t>
  </si>
  <si>
    <t>Услуги нотариуса</t>
  </si>
  <si>
    <t>Дооборудование КСОБ и прочих систем (монтаж)</t>
  </si>
  <si>
    <t>КОСГУ 290</t>
  </si>
  <si>
    <t>табл 20</t>
  </si>
  <si>
    <t>Приобретение подарков первоклассникам</t>
  </si>
  <si>
    <t>Приобретение (изготовление) подарочной и сувенирной продукции  (открытки, пригласительные, благодарственные письма, подарки, призы,кубки, медали, грамоты)</t>
  </si>
  <si>
    <t>Питание (учебные сборы)</t>
  </si>
  <si>
    <t>КОСГУ 310</t>
  </si>
  <si>
    <t>Оборудование</t>
  </si>
  <si>
    <t>Мебель</t>
  </si>
  <si>
    <t>Спортинвентарь</t>
  </si>
  <si>
    <t>Наглядные пособия</t>
  </si>
  <si>
    <t>Игры, игрушки</t>
  </si>
  <si>
    <t xml:space="preserve">Электротовары </t>
  </si>
  <si>
    <t xml:space="preserve">Укрепление матер-технич. базы по предписанию МЧС и пож. надзора </t>
  </si>
  <si>
    <t>Книги, литература</t>
  </si>
  <si>
    <t>Жалюзи, карнизы</t>
  </si>
  <si>
    <t>Муз. инструменты</t>
  </si>
  <si>
    <t>Закупка технических  средств (ПК, оргтехника)</t>
  </si>
  <si>
    <t>Прочее</t>
  </si>
  <si>
    <t>КОСГУ 340</t>
  </si>
  <si>
    <t>Медикаменты</t>
  </si>
  <si>
    <t>Канцтовары</t>
  </si>
  <si>
    <t>упак.</t>
  </si>
  <si>
    <t>Электротовары</t>
  </si>
  <si>
    <t>хозтовары</t>
  </si>
  <si>
    <t>Мягкий инвентарь,спецодежда</t>
  </si>
  <si>
    <t>Стройтовары</t>
  </si>
  <si>
    <t>ГСМ, сжиженный газ</t>
  </si>
  <si>
    <t>Закупка песка, глины, земли, смесей для посыпания дорожек</t>
  </si>
  <si>
    <t>мешки</t>
  </si>
  <si>
    <t>Игрушки (срок службы менее 1 года) и детские книги ДОУ</t>
  </si>
  <si>
    <t>Укрепление матер-технич. базы по предписанию МЧС и пож. надзора: (СИЗ: респираторы, противогазы); пожарный люк на крышу</t>
  </si>
  <si>
    <t>Туристический инвентарь (согласно перечню, в зависимости от закупаемых предметов)</t>
  </si>
  <si>
    <t>Кухонный инвентарь</t>
  </si>
  <si>
    <t>Одежда для детей-сирот</t>
  </si>
  <si>
    <t>Питание (поставка продуктов питания)</t>
  </si>
  <si>
    <t>Химическая посуда и химреактивы</t>
  </si>
  <si>
    <t>Материальные запасы, хозяйственные расходы, канцтовары, медико-биологическое обеспечение по смете для районных, туристских  мероприятий и походов (ДДТ)</t>
  </si>
  <si>
    <t>Расходные материалы для бассейна (песок кварцевый для фильтров, химреагенты и др.)</t>
  </si>
  <si>
    <t>Расходные материалы для технологического оборудования</t>
  </si>
  <si>
    <t>Цветочные композиции</t>
  </si>
  <si>
    <t>Флаг, фасадные вывески</t>
  </si>
  <si>
    <t>Изготовление штампов</t>
  </si>
  <si>
    <t xml:space="preserve">Приобретение бутилированной воды </t>
  </si>
  <si>
    <t>Ткань для изготовления штор (в пог. метр.)</t>
  </si>
  <si>
    <t>Изготовление планов эвакуации (таблица на люминесц. бумаге)</t>
  </si>
  <si>
    <t>Пошив формы (СОШ 145)</t>
  </si>
  <si>
    <t>Сантехнические товары</t>
  </si>
  <si>
    <t>Экраны на батареи</t>
  </si>
  <si>
    <t>Садовый инвентарь</t>
  </si>
  <si>
    <t>Закупка расходных материалов и комплектующих</t>
  </si>
  <si>
    <t>Мягкий инвентарь ЛОК</t>
  </si>
  <si>
    <t>Расходные материалы для учебного процесса</t>
  </si>
  <si>
    <t>Линолеум</t>
  </si>
  <si>
    <t>Ремкомплект для парт</t>
  </si>
  <si>
    <t>ИТОГО объем финансового обеспечения, предусмотренный на заключение контрактов</t>
  </si>
  <si>
    <t>Раздел 2</t>
  </si>
  <si>
    <t>Объем финансового обеспечения, предусмотренный без заключения контрактов</t>
  </si>
  <si>
    <t>КОСГУ 211</t>
  </si>
  <si>
    <t>КОСГУ 212</t>
  </si>
  <si>
    <t>Пособие на ребёнка до 3-х лет</t>
  </si>
  <si>
    <t>Суточные руководителей по районным мероприятиям</t>
  </si>
  <si>
    <t>КОСГУ 213</t>
  </si>
  <si>
    <t>Почтовые расходы</t>
  </si>
  <si>
    <t>КОСГУ 262</t>
  </si>
  <si>
    <t>Карманные расходы для сирот</t>
  </si>
  <si>
    <t>Денежная компенсация расходов на питание</t>
  </si>
  <si>
    <t>Питание сирот в летний период</t>
  </si>
  <si>
    <t>Налог (транспортный)</t>
  </si>
  <si>
    <t>Госпошлина: за лицензирование</t>
  </si>
  <si>
    <t>гос.пошл.</t>
  </si>
  <si>
    <t>Госпошлина: регистрация Устава</t>
  </si>
  <si>
    <t>Госпошлина: внесение изменений в учредительные документы</t>
  </si>
  <si>
    <t>Госпошлина: тех. осмотр автотранспорта</t>
  </si>
  <si>
    <t>Госпошлина: за выдачу документов об утверждении нормативов обр. отходов</t>
  </si>
  <si>
    <t>Госпошлина:  и т.д.</t>
  </si>
  <si>
    <t>Госпошлина: экологический сбор</t>
  </si>
  <si>
    <t xml:space="preserve">Госпошлина за свидетельство гос.акредитации </t>
  </si>
  <si>
    <t>Госпошлина за переоформление свидетельств о гос.регистрации права оперативного управления</t>
  </si>
  <si>
    <t>ИТОГО объем финансового обеспечения, предусмотренный без заключение контрактов</t>
  </si>
  <si>
    <t>ВСЕГО выплат по проекту Плана</t>
  </si>
  <si>
    <t>Итоговые значения, в т. ч.:</t>
  </si>
  <si>
    <t>Сумма, т.руб.</t>
  </si>
  <si>
    <t>Норматив финансовых затрат на оказание гос. услуг</t>
  </si>
  <si>
    <t>На содержание имущества</t>
  </si>
  <si>
    <t>На приобретение основных средств</t>
  </si>
  <si>
    <t>итого</t>
  </si>
  <si>
    <t>по заявке на ГУ</t>
  </si>
  <si>
    <t>по заявке на содержание имущества</t>
  </si>
  <si>
    <t>по заявке на основные средства</t>
  </si>
  <si>
    <t>итого по заявке</t>
  </si>
  <si>
    <t>откл ГУ</t>
  </si>
  <si>
    <t>откл имущ</t>
  </si>
  <si>
    <t>откл ОС</t>
  </si>
  <si>
    <t>откл итого</t>
  </si>
  <si>
    <t>ИТОГО по Заявке</t>
  </si>
  <si>
    <t>Затраты на выполнение ГУ, в т. ч.:</t>
  </si>
  <si>
    <t>Прямые</t>
  </si>
  <si>
    <t>Косвенные</t>
  </si>
  <si>
    <t>Затраты на имущество, в т. ч.:</t>
  </si>
  <si>
    <t>Недвижимое имущество</t>
  </si>
  <si>
    <t>Движимое имущество</t>
  </si>
  <si>
    <t>Затраты на приобретение ос</t>
  </si>
  <si>
    <t>___________________________________________________________________________</t>
  </si>
  <si>
    <t>"__________"</t>
  </si>
  <si>
    <t>( Ф.И.О., должность руководителя (уполномоченного должностного лица) заказчика)</t>
  </si>
  <si>
    <t xml:space="preserve">                (дата утверждения)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</si>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</sst>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_р_."/>
    <numFmt numFmtId="165" formatCode="_-* #,##0.0_р_._-;\-* #,##0.0_р_._-;_-* &quot;-&quot;??_р_._-;_-@_-"/>
    <numFmt numFmtId="166" formatCode="#,##0.00_ ;\-#,##0.00\ "/>
    <numFmt numFmtId="167" formatCode="#,##0.0"/>
    <numFmt numFmtId="168" formatCode="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11" borderId="12" applyNumberFormat="0" applyAlignment="0" applyProtection="0"/>
    <xf numFmtId="0" fontId="18" fillId="24" borderId="13" applyNumberFormat="0" applyAlignment="0" applyProtection="0"/>
    <xf numFmtId="0" fontId="19" fillId="24" borderId="12" applyNumberFormat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25" borderId="18" applyNumberFormat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7" borderId="19" applyNumberFormat="0" applyFont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2" borderId="1" xfId="3" applyNumberFormat="1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left" vertical="center" wrapText="1"/>
    </xf>
    <xf numFmtId="165" fontId="2" fillId="4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2" applyFont="1" applyFill="1" applyBorder="1" applyAlignment="1">
      <alignment horizontal="left" vertical="center" wrapText="1"/>
    </xf>
    <xf numFmtId="165" fontId="2" fillId="5" borderId="1" xfId="1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43" fontId="2" fillId="5" borderId="1" xfId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166" fontId="3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/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center" vertical="center"/>
    </xf>
  </cellXfs>
  <cellStyles count="46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2"/>
    <cellStyle name="Обычный 2 2" xfId="39"/>
    <cellStyle name="Обычный_Поквартальная разбивка по учреждениям" xfId="3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Финансовый" xfId="1" builtinId="3"/>
    <cellStyle name="Хороший 2" xfId="4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60;&#1061;&#1044;%2068,%2072,%2078,%20111,%20119,%20148,%20149,%20156,%20162,%20%20184,%20186,%20473,%205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8"/>
      <sheetName val="72"/>
      <sheetName val="78"/>
      <sheetName val="111"/>
      <sheetName val="119"/>
      <sheetName val="148"/>
      <sheetName val="149"/>
      <sheetName val="156"/>
      <sheetName val="162"/>
      <sheetName val="184"/>
      <sheetName val="186"/>
      <sheetName val="473"/>
      <sheetName val="5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6"/>
  <sheetViews>
    <sheetView tabSelected="1" showRuler="0" view="pageBreakPreview" topLeftCell="B1" zoomScale="50" zoomScaleNormal="70" zoomScaleSheetLayoutView="70" workbookViewId="0">
      <pane ySplit="11" topLeftCell="A12" activePane="bottomLeft" state="frozen"/>
      <selection activeCell="B1" sqref="B1"/>
      <selection pane="bottomLeft" activeCell="F8" sqref="F8:F10"/>
    </sheetView>
  </sheetViews>
  <sheetFormatPr defaultColWidth="9.140625" defaultRowHeight="15.75" outlineLevelRow="1" outlineLevelCol="2" x14ac:dyDescent="0.25"/>
  <cols>
    <col min="1" max="1" width="9.42578125" style="1" customWidth="1" outlineLevel="2"/>
    <col min="2" max="2" width="15.28515625" style="1" customWidth="1" outlineLevel="1"/>
    <col min="3" max="3" width="19.5703125" style="1" customWidth="1" outlineLevel="1"/>
    <col min="4" max="4" width="13.85546875" style="86" customWidth="1"/>
    <col min="5" max="5" width="11.85546875" style="1" customWidth="1"/>
    <col min="6" max="6" width="36.7109375" style="1" customWidth="1"/>
    <col min="7" max="7" width="26" style="1" customWidth="1"/>
    <col min="8" max="8" width="75.42578125" style="1" customWidth="1"/>
    <col min="9" max="9" width="29" style="1" customWidth="1"/>
    <col min="10" max="10" width="16.42578125" style="1" customWidth="1"/>
    <col min="11" max="11" width="17.5703125" style="4" customWidth="1"/>
    <col min="12" max="12" width="18.42578125" style="1" customWidth="1"/>
    <col min="13" max="13" width="17" style="1" customWidth="1"/>
    <col min="14" max="14" width="15.7109375" style="1" customWidth="1"/>
    <col min="15" max="15" width="14.140625" style="1" customWidth="1"/>
    <col min="16" max="16" width="15.140625" style="1" customWidth="1"/>
    <col min="17" max="17" width="18.140625" style="1" customWidth="1"/>
    <col min="18" max="18" width="23.140625" style="1" customWidth="1"/>
    <col min="19" max="19" width="13.85546875" style="1" customWidth="1"/>
    <col min="20" max="20" width="14.5703125" style="1" customWidth="1"/>
    <col min="21" max="24" width="9.140625" style="1" customWidth="1"/>
    <col min="25" max="16384" width="9.140625" style="1"/>
  </cols>
  <sheetData>
    <row r="1" spans="1:20" x14ac:dyDescent="0.25">
      <c r="C1" s="2"/>
      <c r="D1" s="3"/>
      <c r="E1" s="2"/>
    </row>
    <row r="2" spans="1:20" ht="15.75" customHeight="1" x14ac:dyDescent="0.2">
      <c r="C2" s="2"/>
      <c r="D2" s="2"/>
      <c r="E2" s="2"/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80.25" customHeight="1" x14ac:dyDescent="0.2">
      <c r="C3" s="2"/>
      <c r="D3" s="3"/>
      <c r="E3" s="2"/>
      <c r="F3" s="6" t="s">
        <v>1</v>
      </c>
      <c r="G3" s="7" t="s">
        <v>2</v>
      </c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5"/>
      <c r="T3" s="5"/>
    </row>
    <row r="4" spans="1:20" x14ac:dyDescent="0.2">
      <c r="D4" s="8"/>
      <c r="E4" s="8"/>
      <c r="F4" s="8"/>
      <c r="G4" s="9" t="s">
        <v>3</v>
      </c>
      <c r="H4" s="9"/>
      <c r="I4" s="9"/>
      <c r="J4" s="9"/>
      <c r="K4" s="9"/>
      <c r="L4" s="9"/>
      <c r="M4" s="9"/>
      <c r="N4" s="9"/>
    </row>
    <row r="5" spans="1:20" x14ac:dyDescent="0.2">
      <c r="D5" s="8"/>
      <c r="E5" s="8"/>
      <c r="F5" s="8"/>
      <c r="G5" s="2"/>
      <c r="H5" s="2"/>
      <c r="I5" s="2"/>
      <c r="J5" s="2"/>
      <c r="K5" s="2"/>
      <c r="L5" s="2">
        <v>1.0820000000000001</v>
      </c>
      <c r="M5" s="2">
        <v>1.069</v>
      </c>
      <c r="N5" s="2"/>
    </row>
    <row r="6" spans="1:20" s="10" customFormat="1" x14ac:dyDescent="0.2"/>
    <row r="7" spans="1:20" ht="78" customHeight="1" x14ac:dyDescent="0.2">
      <c r="A7" s="11" t="s">
        <v>4</v>
      </c>
      <c r="B7" s="11"/>
      <c r="C7" s="12" t="s">
        <v>5</v>
      </c>
      <c r="D7" s="13" t="s">
        <v>6</v>
      </c>
      <c r="E7" s="14" t="s">
        <v>7</v>
      </c>
      <c r="F7" s="14" t="s">
        <v>8</v>
      </c>
      <c r="G7" s="14"/>
      <c r="H7" s="13" t="s">
        <v>9</v>
      </c>
      <c r="I7" s="13" t="s">
        <v>10</v>
      </c>
      <c r="J7" s="15" t="s">
        <v>11</v>
      </c>
      <c r="K7" s="16"/>
      <c r="L7" s="16"/>
      <c r="M7" s="16"/>
      <c r="N7" s="17"/>
      <c r="O7" s="13" t="s">
        <v>12</v>
      </c>
      <c r="P7" s="13" t="s">
        <v>13</v>
      </c>
      <c r="Q7" s="14" t="s">
        <v>14</v>
      </c>
      <c r="R7" s="14" t="s">
        <v>15</v>
      </c>
      <c r="S7" s="14" t="s">
        <v>16</v>
      </c>
      <c r="T7" s="14" t="s">
        <v>17</v>
      </c>
    </row>
    <row r="8" spans="1:20" ht="33" customHeight="1" x14ac:dyDescent="0.2">
      <c r="A8" s="11"/>
      <c r="B8" s="11"/>
      <c r="C8" s="18"/>
      <c r="D8" s="19"/>
      <c r="E8" s="14"/>
      <c r="F8" s="14" t="s">
        <v>18</v>
      </c>
      <c r="G8" s="14" t="s">
        <v>19</v>
      </c>
      <c r="H8" s="19"/>
      <c r="I8" s="19"/>
      <c r="J8" s="13" t="s">
        <v>20</v>
      </c>
      <c r="K8" s="14" t="s">
        <v>21</v>
      </c>
      <c r="L8" s="14"/>
      <c r="M8" s="14"/>
      <c r="N8" s="14"/>
      <c r="O8" s="19"/>
      <c r="P8" s="19"/>
      <c r="Q8" s="14"/>
      <c r="R8" s="14"/>
      <c r="S8" s="14"/>
      <c r="T8" s="14"/>
    </row>
    <row r="9" spans="1:20" ht="63" customHeight="1" x14ac:dyDescent="0.2">
      <c r="A9" s="11"/>
      <c r="B9" s="11"/>
      <c r="C9" s="18"/>
      <c r="D9" s="19"/>
      <c r="E9" s="14"/>
      <c r="F9" s="14"/>
      <c r="G9" s="14"/>
      <c r="H9" s="19"/>
      <c r="I9" s="19"/>
      <c r="J9" s="19"/>
      <c r="K9" s="13" t="s">
        <v>22</v>
      </c>
      <c r="L9" s="20" t="s">
        <v>23</v>
      </c>
      <c r="M9" s="21"/>
      <c r="N9" s="13" t="s">
        <v>24</v>
      </c>
      <c r="O9" s="19"/>
      <c r="P9" s="19"/>
      <c r="Q9" s="14"/>
      <c r="R9" s="14"/>
      <c r="S9" s="14"/>
      <c r="T9" s="14"/>
    </row>
    <row r="10" spans="1:20" s="25" customFormat="1" ht="72" customHeight="1" x14ac:dyDescent="0.2">
      <c r="A10" s="11"/>
      <c r="B10" s="11"/>
      <c r="C10" s="22"/>
      <c r="D10" s="23"/>
      <c r="E10" s="14"/>
      <c r="F10" s="14"/>
      <c r="G10" s="14"/>
      <c r="H10" s="23"/>
      <c r="I10" s="23"/>
      <c r="J10" s="23"/>
      <c r="K10" s="23"/>
      <c r="L10" s="24" t="s">
        <v>25</v>
      </c>
      <c r="M10" s="24" t="s">
        <v>26</v>
      </c>
      <c r="N10" s="23"/>
      <c r="O10" s="23"/>
      <c r="P10" s="23"/>
      <c r="Q10" s="14"/>
      <c r="R10" s="14"/>
      <c r="S10" s="14"/>
      <c r="T10" s="14"/>
    </row>
    <row r="11" spans="1:20" s="25" customFormat="1" ht="18" customHeight="1" x14ac:dyDescent="0.2">
      <c r="A11" s="26" t="s">
        <v>27</v>
      </c>
      <c r="B11" s="26" t="s">
        <v>28</v>
      </c>
      <c r="C11" s="26" t="s">
        <v>29</v>
      </c>
      <c r="D11" s="26" t="s">
        <v>30</v>
      </c>
      <c r="E11" s="27">
        <v>2</v>
      </c>
      <c r="F11" s="27">
        <v>3</v>
      </c>
      <c r="G11" s="27">
        <v>4</v>
      </c>
      <c r="H11" s="27">
        <v>5</v>
      </c>
      <c r="I11" s="27" t="s">
        <v>31</v>
      </c>
      <c r="J11" s="27" t="s">
        <v>32</v>
      </c>
      <c r="K11" s="27" t="s">
        <v>33</v>
      </c>
      <c r="L11" s="27" t="s">
        <v>34</v>
      </c>
      <c r="M11" s="27" t="s">
        <v>35</v>
      </c>
      <c r="N11" s="27" t="s">
        <v>36</v>
      </c>
      <c r="O11" s="27" t="s">
        <v>37</v>
      </c>
      <c r="P11" s="27" t="s">
        <v>38</v>
      </c>
      <c r="Q11" s="27" t="s">
        <v>39</v>
      </c>
      <c r="R11" s="27" t="s">
        <v>40</v>
      </c>
      <c r="S11" s="27" t="s">
        <v>41</v>
      </c>
      <c r="T11" s="27" t="s">
        <v>42</v>
      </c>
    </row>
    <row r="12" spans="1:20" s="25" customFormat="1" ht="32.25" customHeight="1" x14ac:dyDescent="0.2">
      <c r="A12" s="28"/>
      <c r="B12" s="28"/>
      <c r="C12" s="28"/>
      <c r="D12" s="28"/>
      <c r="E12" s="29"/>
      <c r="F12" s="29"/>
      <c r="G12" s="29"/>
      <c r="H12" s="30" t="s">
        <v>43</v>
      </c>
      <c r="I12" s="30"/>
      <c r="J12" s="29"/>
      <c r="K12" s="31"/>
      <c r="L12" s="29"/>
      <c r="M12" s="29"/>
      <c r="N12" s="29"/>
      <c r="O12" s="28"/>
      <c r="P12" s="29"/>
      <c r="Q12" s="29"/>
      <c r="R12" s="29"/>
      <c r="S12" s="29"/>
      <c r="T12" s="32"/>
    </row>
    <row r="13" spans="1:20" s="25" customFormat="1" x14ac:dyDescent="0.2">
      <c r="A13" s="28"/>
      <c r="B13" s="28"/>
      <c r="C13" s="28"/>
      <c r="D13" s="28"/>
      <c r="E13" s="29"/>
      <c r="F13" s="29"/>
      <c r="G13" s="29"/>
      <c r="H13" s="30" t="s">
        <v>44</v>
      </c>
      <c r="I13" s="30"/>
      <c r="J13" s="29"/>
      <c r="K13" s="31"/>
      <c r="L13" s="29"/>
      <c r="M13" s="29"/>
      <c r="N13" s="29"/>
      <c r="O13" s="28"/>
      <c r="P13" s="29"/>
      <c r="Q13" s="29"/>
      <c r="R13" s="29"/>
      <c r="S13" s="29"/>
      <c r="T13" s="32"/>
    </row>
    <row r="14" spans="1:20" s="25" customFormat="1" x14ac:dyDescent="0.2">
      <c r="A14" s="28"/>
      <c r="B14" s="28"/>
      <c r="C14" s="28"/>
      <c r="D14" s="28"/>
      <c r="E14" s="29"/>
      <c r="F14" s="29"/>
      <c r="G14" s="29"/>
      <c r="H14" s="30" t="s">
        <v>45</v>
      </c>
      <c r="I14" s="30"/>
      <c r="J14" s="29"/>
      <c r="K14" s="31"/>
      <c r="L14" s="29"/>
      <c r="M14" s="29"/>
      <c r="N14" s="29"/>
      <c r="O14" s="28"/>
      <c r="P14" s="29"/>
      <c r="Q14" s="29"/>
      <c r="R14" s="29"/>
      <c r="S14" s="29"/>
      <c r="T14" s="32"/>
    </row>
    <row r="15" spans="1:20" ht="54" customHeight="1" x14ac:dyDescent="0.2">
      <c r="A15" s="33"/>
      <c r="B15" s="34" t="s">
        <v>46</v>
      </c>
      <c r="C15" s="35"/>
      <c r="D15" s="35"/>
      <c r="E15" s="36"/>
      <c r="F15" s="33"/>
      <c r="G15" s="33"/>
      <c r="H15" s="37" t="s">
        <v>47</v>
      </c>
      <c r="I15" s="37"/>
      <c r="J15" s="33"/>
      <c r="K15" s="38"/>
      <c r="L15" s="33"/>
      <c r="M15" s="33"/>
      <c r="N15" s="33"/>
      <c r="O15" s="33"/>
      <c r="P15" s="33"/>
      <c r="Q15" s="33"/>
      <c r="R15" s="33"/>
      <c r="S15" s="33"/>
      <c r="T15" s="39"/>
    </row>
    <row r="16" spans="1:20" x14ac:dyDescent="0.2">
      <c r="A16" s="33"/>
      <c r="B16" s="29"/>
      <c r="C16" s="29"/>
      <c r="D16" s="40" t="s">
        <v>48</v>
      </c>
      <c r="E16" s="33"/>
      <c r="F16" s="33"/>
      <c r="G16" s="33"/>
      <c r="H16" s="41" t="s">
        <v>49</v>
      </c>
      <c r="I16" s="41"/>
      <c r="J16" s="42">
        <f>SUM(J17:J26)</f>
        <v>1235.9000000000001</v>
      </c>
      <c r="K16" s="42">
        <f t="shared" ref="K16:N16" si="0">SUM(K17:K26)</f>
        <v>381.5</v>
      </c>
      <c r="L16" s="42">
        <f t="shared" si="0"/>
        <v>412.90000000000003</v>
      </c>
      <c r="M16" s="42">
        <f t="shared" si="0"/>
        <v>441.5</v>
      </c>
      <c r="N16" s="42">
        <f t="shared" si="0"/>
        <v>0</v>
      </c>
      <c r="O16" s="40"/>
      <c r="P16" s="40"/>
      <c r="Q16" s="40"/>
      <c r="R16" s="40"/>
      <c r="S16" s="40"/>
      <c r="T16" s="43"/>
    </row>
    <row r="17" spans="1:20" ht="137.25" customHeight="1" x14ac:dyDescent="0.2">
      <c r="A17" s="33">
        <v>2</v>
      </c>
      <c r="B17" s="29" t="s">
        <v>50</v>
      </c>
      <c r="C17" s="33" t="s">
        <v>51</v>
      </c>
      <c r="D17" s="33">
        <v>1</v>
      </c>
      <c r="E17" s="33"/>
      <c r="F17" s="44" t="s">
        <v>52</v>
      </c>
      <c r="G17" s="33"/>
      <c r="H17" s="45" t="s">
        <v>53</v>
      </c>
      <c r="I17" s="46"/>
      <c r="J17" s="47">
        <f>SUM(K17,L17,M17,N17)</f>
        <v>150.80000000000001</v>
      </c>
      <c r="K17" s="48">
        <v>46.5</v>
      </c>
      <c r="L17" s="33">
        <v>50.4</v>
      </c>
      <c r="M17" s="33">
        <v>53.9</v>
      </c>
      <c r="N17" s="33"/>
      <c r="O17" s="33" t="s">
        <v>54</v>
      </c>
      <c r="P17" s="49">
        <v>5</v>
      </c>
      <c r="Q17" s="33" t="s">
        <v>55</v>
      </c>
      <c r="R17" s="33"/>
      <c r="S17" s="33"/>
      <c r="T17" s="39"/>
    </row>
    <row r="18" spans="1:20" ht="93.75" customHeight="1" x14ac:dyDescent="0.2">
      <c r="A18" s="33">
        <v>2</v>
      </c>
      <c r="B18" s="29" t="s">
        <v>56</v>
      </c>
      <c r="C18" s="33" t="s">
        <v>51</v>
      </c>
      <c r="D18" s="33">
        <f>D17+1</f>
        <v>2</v>
      </c>
      <c r="E18" s="33"/>
      <c r="F18" s="44" t="s">
        <v>52</v>
      </c>
      <c r="G18" s="33"/>
      <c r="H18" s="46" t="s">
        <v>57</v>
      </c>
      <c r="I18" s="46"/>
      <c r="J18" s="47">
        <f t="shared" ref="J18:J26" si="1">SUM(K18,L18,M18,N18)</f>
        <v>0</v>
      </c>
      <c r="K18" s="38"/>
      <c r="L18" s="33">
        <v>0</v>
      </c>
      <c r="M18" s="33">
        <v>0</v>
      </c>
      <c r="N18" s="33"/>
      <c r="O18" s="33" t="s">
        <v>54</v>
      </c>
      <c r="P18" s="49"/>
      <c r="Q18" s="33"/>
      <c r="R18" s="33"/>
      <c r="S18" s="33"/>
      <c r="T18" s="39"/>
    </row>
    <row r="19" spans="1:20" ht="93.75" customHeight="1" x14ac:dyDescent="0.2">
      <c r="A19" s="33">
        <v>2</v>
      </c>
      <c r="B19" s="33" t="s">
        <v>58</v>
      </c>
      <c r="C19" s="33" t="s">
        <v>51</v>
      </c>
      <c r="D19" s="33">
        <f t="shared" ref="D19:D26" si="2">D18+1</f>
        <v>3</v>
      </c>
      <c r="E19" s="33"/>
      <c r="F19" s="44" t="s">
        <v>52</v>
      </c>
      <c r="G19" s="33"/>
      <c r="H19" s="45" t="s">
        <v>59</v>
      </c>
      <c r="I19" s="46"/>
      <c r="J19" s="47">
        <f t="shared" si="1"/>
        <v>54.5</v>
      </c>
      <c r="K19" s="48">
        <v>16.8</v>
      </c>
      <c r="L19" s="33">
        <v>18.200000000000003</v>
      </c>
      <c r="M19" s="33">
        <v>19.5</v>
      </c>
      <c r="N19" s="33"/>
      <c r="O19" s="33" t="s">
        <v>54</v>
      </c>
      <c r="P19" s="49">
        <v>20</v>
      </c>
      <c r="Q19" s="33" t="s">
        <v>55</v>
      </c>
      <c r="R19" s="33"/>
      <c r="S19" s="33"/>
      <c r="T19" s="39"/>
    </row>
    <row r="20" spans="1:20" ht="93.75" customHeight="1" x14ac:dyDescent="0.2">
      <c r="A20" s="33">
        <v>2</v>
      </c>
      <c r="B20" s="29" t="s">
        <v>56</v>
      </c>
      <c r="C20" s="33" t="s">
        <v>51</v>
      </c>
      <c r="D20" s="33">
        <f t="shared" si="2"/>
        <v>4</v>
      </c>
      <c r="E20" s="33"/>
      <c r="F20" s="44" t="s">
        <v>52</v>
      </c>
      <c r="G20" s="33"/>
      <c r="H20" s="46" t="s">
        <v>60</v>
      </c>
      <c r="I20" s="46"/>
      <c r="J20" s="47">
        <f t="shared" si="1"/>
        <v>0</v>
      </c>
      <c r="K20" s="38"/>
      <c r="L20" s="33">
        <v>0</v>
      </c>
      <c r="M20" s="33">
        <v>0</v>
      </c>
      <c r="N20" s="33"/>
      <c r="O20" s="33"/>
      <c r="P20" s="49"/>
      <c r="Q20" s="33"/>
      <c r="R20" s="33"/>
      <c r="S20" s="33"/>
      <c r="T20" s="39"/>
    </row>
    <row r="21" spans="1:20" ht="93.75" customHeight="1" x14ac:dyDescent="0.2">
      <c r="A21" s="33">
        <v>2</v>
      </c>
      <c r="B21" s="33" t="s">
        <v>58</v>
      </c>
      <c r="C21" s="33" t="s">
        <v>51</v>
      </c>
      <c r="D21" s="33">
        <f t="shared" si="2"/>
        <v>5</v>
      </c>
      <c r="E21" s="33"/>
      <c r="F21" s="44" t="s">
        <v>52</v>
      </c>
      <c r="G21" s="33"/>
      <c r="H21" s="45" t="s">
        <v>61</v>
      </c>
      <c r="I21" s="46"/>
      <c r="J21" s="47">
        <f t="shared" si="1"/>
        <v>59.000000000000007</v>
      </c>
      <c r="K21" s="38">
        <v>18.2</v>
      </c>
      <c r="L21" s="33">
        <v>19.700000000000003</v>
      </c>
      <c r="M21" s="33">
        <v>21.1</v>
      </c>
      <c r="N21" s="33"/>
      <c r="O21" s="33" t="s">
        <v>54</v>
      </c>
      <c r="P21" s="49">
        <v>5</v>
      </c>
      <c r="Q21" s="33" t="s">
        <v>55</v>
      </c>
      <c r="R21" s="33"/>
      <c r="S21" s="33"/>
      <c r="T21" s="39"/>
    </row>
    <row r="22" spans="1:20" ht="78.75" x14ac:dyDescent="0.2">
      <c r="A22" s="50">
        <v>1</v>
      </c>
      <c r="B22" s="33"/>
      <c r="C22" s="33"/>
      <c r="D22" s="33">
        <f t="shared" si="2"/>
        <v>6</v>
      </c>
      <c r="E22" s="33"/>
      <c r="F22" s="51" t="s">
        <v>52</v>
      </c>
      <c r="G22" s="33"/>
      <c r="H22" s="52" t="s">
        <v>62</v>
      </c>
      <c r="I22" s="46"/>
      <c r="J22" s="47">
        <f t="shared" si="1"/>
        <v>971.6</v>
      </c>
      <c r="K22" s="38">
        <v>300</v>
      </c>
      <c r="L22" s="33">
        <v>324.60000000000002</v>
      </c>
      <c r="M22" s="33">
        <v>347</v>
      </c>
      <c r="N22" s="33"/>
      <c r="O22" s="33"/>
      <c r="P22" s="49"/>
      <c r="Q22" s="33"/>
      <c r="R22" s="33"/>
      <c r="S22" s="33"/>
      <c r="T22" s="39"/>
    </row>
    <row r="23" spans="1:20" x14ac:dyDescent="0.2">
      <c r="A23" s="33"/>
      <c r="B23" s="33"/>
      <c r="C23" s="33"/>
      <c r="D23" s="33">
        <f t="shared" si="2"/>
        <v>7</v>
      </c>
      <c r="E23" s="33"/>
      <c r="F23" s="44"/>
      <c r="G23" s="33"/>
      <c r="H23" s="46"/>
      <c r="I23" s="46"/>
      <c r="J23" s="47">
        <f t="shared" si="1"/>
        <v>0</v>
      </c>
      <c r="K23" s="38"/>
      <c r="L23" s="33">
        <v>0</v>
      </c>
      <c r="M23" s="33">
        <v>0</v>
      </c>
      <c r="N23" s="33"/>
      <c r="O23" s="33"/>
      <c r="P23" s="49"/>
      <c r="Q23" s="33"/>
      <c r="R23" s="33"/>
      <c r="S23" s="33"/>
      <c r="T23" s="39"/>
    </row>
    <row r="24" spans="1:20" x14ac:dyDescent="0.2">
      <c r="A24" s="33"/>
      <c r="B24" s="33"/>
      <c r="C24" s="33"/>
      <c r="D24" s="33">
        <f t="shared" si="2"/>
        <v>8</v>
      </c>
      <c r="E24" s="33"/>
      <c r="F24" s="44"/>
      <c r="G24" s="33"/>
      <c r="H24" s="46"/>
      <c r="I24" s="46"/>
      <c r="J24" s="47">
        <f t="shared" si="1"/>
        <v>0</v>
      </c>
      <c r="K24" s="38"/>
      <c r="L24" s="33">
        <v>0</v>
      </c>
      <c r="M24" s="33">
        <v>0</v>
      </c>
      <c r="N24" s="33"/>
      <c r="O24" s="33"/>
      <c r="P24" s="49"/>
      <c r="Q24" s="33"/>
      <c r="R24" s="33"/>
      <c r="S24" s="33"/>
      <c r="T24" s="39"/>
    </row>
    <row r="25" spans="1:20" x14ac:dyDescent="0.2">
      <c r="A25" s="33"/>
      <c r="B25" s="33"/>
      <c r="C25" s="33"/>
      <c r="D25" s="33">
        <f t="shared" si="2"/>
        <v>9</v>
      </c>
      <c r="E25" s="33"/>
      <c r="F25" s="44"/>
      <c r="G25" s="33"/>
      <c r="H25" s="46"/>
      <c r="I25" s="46"/>
      <c r="J25" s="47">
        <f t="shared" si="1"/>
        <v>0</v>
      </c>
      <c r="K25" s="38"/>
      <c r="L25" s="33">
        <v>0</v>
      </c>
      <c r="M25" s="33">
        <v>0</v>
      </c>
      <c r="N25" s="33"/>
      <c r="O25" s="33"/>
      <c r="P25" s="49"/>
      <c r="Q25" s="33"/>
      <c r="R25" s="33"/>
      <c r="S25" s="33"/>
      <c r="T25" s="39"/>
    </row>
    <row r="26" spans="1:20" x14ac:dyDescent="0.2">
      <c r="A26" s="33"/>
      <c r="B26" s="29"/>
      <c r="C26" s="29"/>
      <c r="D26" s="33">
        <f t="shared" si="2"/>
        <v>10</v>
      </c>
      <c r="E26" s="33"/>
      <c r="F26" s="44"/>
      <c r="G26" s="33"/>
      <c r="H26" s="46"/>
      <c r="I26" s="46"/>
      <c r="J26" s="47">
        <f t="shared" si="1"/>
        <v>0</v>
      </c>
      <c r="K26" s="38"/>
      <c r="L26" s="33">
        <v>0</v>
      </c>
      <c r="M26" s="33">
        <v>0</v>
      </c>
      <c r="N26" s="33"/>
      <c r="O26" s="33"/>
      <c r="P26" s="49"/>
      <c r="Q26" s="33"/>
      <c r="R26" s="33"/>
      <c r="S26" s="33"/>
      <c r="T26" s="39"/>
    </row>
    <row r="27" spans="1:20" x14ac:dyDescent="0.2">
      <c r="A27" s="33"/>
      <c r="B27" s="29"/>
      <c r="C27" s="29"/>
      <c r="D27" s="40" t="s">
        <v>48</v>
      </c>
      <c r="E27" s="33"/>
      <c r="F27" s="33"/>
      <c r="G27" s="33"/>
      <c r="H27" s="41" t="s">
        <v>63</v>
      </c>
      <c r="I27" s="41"/>
      <c r="J27" s="42">
        <f>SUM(J28:J42)</f>
        <v>0</v>
      </c>
      <c r="K27" s="42">
        <f t="shared" ref="K27:N27" si="3">SUM(K28:K42)</f>
        <v>0</v>
      </c>
      <c r="L27" s="33">
        <f t="shared" ref="L27" si="4">ROUNDUP(K27*$L$5,1)</f>
        <v>0</v>
      </c>
      <c r="M27" s="33">
        <f t="shared" ref="M27" si="5">ROUNDUP(L27*$M$5,1)</f>
        <v>0</v>
      </c>
      <c r="N27" s="42">
        <f t="shared" si="3"/>
        <v>0</v>
      </c>
      <c r="O27" s="40"/>
      <c r="P27" s="40"/>
      <c r="Q27" s="40"/>
      <c r="R27" s="40"/>
      <c r="S27" s="40"/>
      <c r="T27" s="43"/>
    </row>
    <row r="28" spans="1:20" ht="101.25" customHeight="1" x14ac:dyDescent="0.2">
      <c r="A28" s="33">
        <v>2</v>
      </c>
      <c r="B28" s="33" t="s">
        <v>58</v>
      </c>
      <c r="C28" s="33" t="s">
        <v>64</v>
      </c>
      <c r="D28" s="33">
        <v>1</v>
      </c>
      <c r="E28" s="33"/>
      <c r="F28" s="44" t="s">
        <v>52</v>
      </c>
      <c r="G28" s="33"/>
      <c r="H28" s="46" t="s">
        <v>65</v>
      </c>
      <c r="I28" s="46"/>
      <c r="J28" s="47">
        <f>SUM(K28,L28,M28,N28)</f>
        <v>0</v>
      </c>
      <c r="K28" s="38"/>
      <c r="L28" s="33">
        <v>0</v>
      </c>
      <c r="M28" s="33">
        <v>0</v>
      </c>
      <c r="N28" s="33"/>
      <c r="O28" s="33" t="s">
        <v>66</v>
      </c>
      <c r="P28" s="49"/>
      <c r="Q28" s="33"/>
      <c r="R28" s="33"/>
      <c r="S28" s="33"/>
      <c r="T28" s="33"/>
    </row>
    <row r="29" spans="1:20" ht="78.75" x14ac:dyDescent="0.2">
      <c r="A29" s="33">
        <v>2</v>
      </c>
      <c r="B29" s="29" t="s">
        <v>56</v>
      </c>
      <c r="C29" s="33" t="s">
        <v>67</v>
      </c>
      <c r="D29" s="33">
        <f>D28+1</f>
        <v>2</v>
      </c>
      <c r="E29" s="33"/>
      <c r="F29" s="44" t="s">
        <v>52</v>
      </c>
      <c r="G29" s="33"/>
      <c r="H29" s="46" t="s">
        <v>68</v>
      </c>
      <c r="I29" s="46"/>
      <c r="J29" s="47">
        <f t="shared" ref="J29:J42" si="6">SUM(K29,L29,M29,N29)</f>
        <v>0</v>
      </c>
      <c r="K29" s="38"/>
      <c r="L29" s="33">
        <v>0</v>
      </c>
      <c r="M29" s="33">
        <v>0</v>
      </c>
      <c r="N29" s="33"/>
      <c r="O29" s="33" t="s">
        <v>69</v>
      </c>
      <c r="P29" s="49"/>
      <c r="Q29" s="33"/>
      <c r="R29" s="33"/>
      <c r="S29" s="33"/>
      <c r="T29" s="39"/>
    </row>
    <row r="30" spans="1:20" ht="78.75" x14ac:dyDescent="0.2">
      <c r="A30" s="33">
        <v>2</v>
      </c>
      <c r="B30" s="29" t="s">
        <v>56</v>
      </c>
      <c r="C30" s="33" t="s">
        <v>67</v>
      </c>
      <c r="D30" s="33">
        <f t="shared" ref="D30:D42" si="7">D29+1</f>
        <v>3</v>
      </c>
      <c r="E30" s="33"/>
      <c r="F30" s="44" t="s">
        <v>52</v>
      </c>
      <c r="G30" s="33"/>
      <c r="H30" s="46" t="s">
        <v>70</v>
      </c>
      <c r="I30" s="46"/>
      <c r="J30" s="47">
        <f t="shared" si="6"/>
        <v>0</v>
      </c>
      <c r="K30" s="38"/>
      <c r="L30" s="33">
        <v>0</v>
      </c>
      <c r="M30" s="33">
        <v>0</v>
      </c>
      <c r="N30" s="33"/>
      <c r="O30" s="33" t="s">
        <v>69</v>
      </c>
      <c r="P30" s="49"/>
      <c r="Q30" s="33"/>
      <c r="R30" s="33"/>
      <c r="S30" s="33"/>
      <c r="T30" s="39"/>
    </row>
    <row r="31" spans="1:20" ht="78.75" x14ac:dyDescent="0.2">
      <c r="A31" s="33">
        <v>2</v>
      </c>
      <c r="B31" s="29" t="s">
        <v>56</v>
      </c>
      <c r="C31" s="33" t="s">
        <v>67</v>
      </c>
      <c r="D31" s="33">
        <f t="shared" si="7"/>
        <v>4</v>
      </c>
      <c r="E31" s="33"/>
      <c r="F31" s="44" t="s">
        <v>52</v>
      </c>
      <c r="G31" s="33"/>
      <c r="H31" s="46" t="s">
        <v>71</v>
      </c>
      <c r="I31" s="46"/>
      <c r="J31" s="47">
        <f t="shared" si="6"/>
        <v>0</v>
      </c>
      <c r="K31" s="38"/>
      <c r="L31" s="33">
        <v>0</v>
      </c>
      <c r="M31" s="33">
        <v>0</v>
      </c>
      <c r="N31" s="33"/>
      <c r="O31" s="33" t="s">
        <v>69</v>
      </c>
      <c r="P31" s="49"/>
      <c r="Q31" s="33"/>
      <c r="R31" s="33"/>
      <c r="S31" s="33"/>
      <c r="T31" s="39"/>
    </row>
    <row r="32" spans="1:20" ht="78.75" x14ac:dyDescent="0.2">
      <c r="A32" s="33">
        <v>2</v>
      </c>
      <c r="B32" s="29" t="s">
        <v>56</v>
      </c>
      <c r="C32" s="33" t="s">
        <v>67</v>
      </c>
      <c r="D32" s="33">
        <f t="shared" si="7"/>
        <v>5</v>
      </c>
      <c r="E32" s="33"/>
      <c r="F32" s="44" t="s">
        <v>52</v>
      </c>
      <c r="G32" s="33"/>
      <c r="H32" s="46" t="s">
        <v>72</v>
      </c>
      <c r="I32" s="46"/>
      <c r="J32" s="47">
        <f t="shared" si="6"/>
        <v>0</v>
      </c>
      <c r="K32" s="38"/>
      <c r="L32" s="33">
        <v>0</v>
      </c>
      <c r="M32" s="33">
        <v>0</v>
      </c>
      <c r="N32" s="33"/>
      <c r="O32" s="33" t="s">
        <v>69</v>
      </c>
      <c r="P32" s="49"/>
      <c r="Q32" s="33"/>
      <c r="R32" s="33"/>
      <c r="S32" s="33"/>
      <c r="T32" s="39"/>
    </row>
    <row r="33" spans="1:20" ht="78.75" x14ac:dyDescent="0.2">
      <c r="A33" s="33">
        <v>1</v>
      </c>
      <c r="B33" s="29" t="s">
        <v>56</v>
      </c>
      <c r="C33" s="33" t="s">
        <v>67</v>
      </c>
      <c r="D33" s="33">
        <f t="shared" si="7"/>
        <v>6</v>
      </c>
      <c r="E33" s="33"/>
      <c r="F33" s="44" t="s">
        <v>52</v>
      </c>
      <c r="G33" s="33"/>
      <c r="H33" s="46" t="s">
        <v>73</v>
      </c>
      <c r="I33" s="46"/>
      <c r="J33" s="47">
        <f t="shared" si="6"/>
        <v>0</v>
      </c>
      <c r="K33" s="38"/>
      <c r="L33" s="33">
        <v>0</v>
      </c>
      <c r="M33" s="33">
        <v>0</v>
      </c>
      <c r="N33" s="33"/>
      <c r="O33" s="33"/>
      <c r="P33" s="49"/>
      <c r="Q33" s="33"/>
      <c r="R33" s="33"/>
      <c r="S33" s="33"/>
      <c r="T33" s="39"/>
    </row>
    <row r="34" spans="1:20" ht="78.75" x14ac:dyDescent="0.2">
      <c r="A34" s="33">
        <v>1</v>
      </c>
      <c r="B34" s="29" t="s">
        <v>56</v>
      </c>
      <c r="C34" s="33" t="s">
        <v>67</v>
      </c>
      <c r="D34" s="33">
        <f t="shared" si="7"/>
        <v>7</v>
      </c>
      <c r="E34" s="33"/>
      <c r="F34" s="44" t="s">
        <v>52</v>
      </c>
      <c r="G34" s="33"/>
      <c r="H34" s="46" t="s">
        <v>74</v>
      </c>
      <c r="I34" s="46"/>
      <c r="J34" s="47">
        <f t="shared" si="6"/>
        <v>0</v>
      </c>
      <c r="K34" s="38"/>
      <c r="L34" s="33">
        <v>0</v>
      </c>
      <c r="M34" s="33">
        <v>0</v>
      </c>
      <c r="N34" s="33"/>
      <c r="O34" s="33"/>
      <c r="P34" s="49"/>
      <c r="Q34" s="33"/>
      <c r="R34" s="33"/>
      <c r="S34" s="33"/>
      <c r="T34" s="39"/>
    </row>
    <row r="35" spans="1:20" ht="78.75" x14ac:dyDescent="0.2">
      <c r="A35" s="33">
        <v>2</v>
      </c>
      <c r="B35" s="29" t="s">
        <v>56</v>
      </c>
      <c r="C35" s="33" t="s">
        <v>67</v>
      </c>
      <c r="D35" s="33">
        <f t="shared" si="7"/>
        <v>8</v>
      </c>
      <c r="E35" s="33"/>
      <c r="F35" s="44" t="s">
        <v>52</v>
      </c>
      <c r="G35" s="33"/>
      <c r="H35" s="46" t="s">
        <v>75</v>
      </c>
      <c r="I35" s="46"/>
      <c r="J35" s="47">
        <f t="shared" si="6"/>
        <v>0</v>
      </c>
      <c r="K35" s="38"/>
      <c r="L35" s="33">
        <v>0</v>
      </c>
      <c r="M35" s="33">
        <v>0</v>
      </c>
      <c r="N35" s="33"/>
      <c r="O35" s="33" t="s">
        <v>69</v>
      </c>
      <c r="P35" s="49"/>
      <c r="Q35" s="33"/>
      <c r="R35" s="33"/>
      <c r="S35" s="33"/>
      <c r="T35" s="39"/>
    </row>
    <row r="36" spans="1:20" x14ac:dyDescent="0.2">
      <c r="A36" s="33"/>
      <c r="B36" s="29"/>
      <c r="C36" s="29"/>
      <c r="D36" s="33">
        <f t="shared" si="7"/>
        <v>9</v>
      </c>
      <c r="E36" s="33"/>
      <c r="F36" s="44"/>
      <c r="G36" s="33"/>
      <c r="H36" s="46"/>
      <c r="I36" s="46"/>
      <c r="J36" s="47">
        <f t="shared" si="6"/>
        <v>0</v>
      </c>
      <c r="K36" s="38"/>
      <c r="L36" s="33">
        <v>0</v>
      </c>
      <c r="M36" s="33">
        <v>0</v>
      </c>
      <c r="N36" s="33"/>
      <c r="O36" s="33"/>
      <c r="P36" s="49"/>
      <c r="Q36" s="33"/>
      <c r="R36" s="33"/>
      <c r="S36" s="33"/>
      <c r="T36" s="39"/>
    </row>
    <row r="37" spans="1:20" x14ac:dyDescent="0.2">
      <c r="A37" s="33"/>
      <c r="B37" s="29"/>
      <c r="C37" s="29"/>
      <c r="D37" s="33">
        <f t="shared" si="7"/>
        <v>10</v>
      </c>
      <c r="E37" s="33"/>
      <c r="F37" s="44"/>
      <c r="G37" s="33"/>
      <c r="H37" s="46"/>
      <c r="I37" s="46"/>
      <c r="J37" s="47">
        <f t="shared" si="6"/>
        <v>0</v>
      </c>
      <c r="K37" s="38"/>
      <c r="L37" s="33">
        <v>0</v>
      </c>
      <c r="M37" s="33">
        <v>0</v>
      </c>
      <c r="N37" s="33"/>
      <c r="O37" s="33"/>
      <c r="P37" s="49"/>
      <c r="Q37" s="33"/>
      <c r="R37" s="33"/>
      <c r="S37" s="33"/>
      <c r="T37" s="39"/>
    </row>
    <row r="38" spans="1:20" x14ac:dyDescent="0.2">
      <c r="A38" s="33"/>
      <c r="B38" s="29"/>
      <c r="C38" s="29"/>
      <c r="D38" s="33">
        <f t="shared" si="7"/>
        <v>11</v>
      </c>
      <c r="E38" s="33"/>
      <c r="F38" s="33"/>
      <c r="G38" s="33"/>
      <c r="H38" s="46"/>
      <c r="I38" s="46"/>
      <c r="J38" s="47">
        <f t="shared" si="6"/>
        <v>0</v>
      </c>
      <c r="K38" s="38"/>
      <c r="L38" s="33">
        <v>0</v>
      </c>
      <c r="M38" s="33">
        <v>0</v>
      </c>
      <c r="N38" s="33"/>
      <c r="O38" s="33"/>
      <c r="P38" s="49"/>
      <c r="Q38" s="33"/>
      <c r="R38" s="33"/>
      <c r="S38" s="33"/>
      <c r="T38" s="39"/>
    </row>
    <row r="39" spans="1:20" x14ac:dyDescent="0.2">
      <c r="A39" s="33"/>
      <c r="B39" s="29"/>
      <c r="C39" s="29"/>
      <c r="D39" s="33">
        <f t="shared" si="7"/>
        <v>12</v>
      </c>
      <c r="E39" s="33"/>
      <c r="F39" s="33"/>
      <c r="G39" s="33"/>
      <c r="H39" s="46"/>
      <c r="I39" s="46"/>
      <c r="J39" s="47">
        <f t="shared" si="6"/>
        <v>0</v>
      </c>
      <c r="K39" s="38"/>
      <c r="L39" s="33">
        <v>0</v>
      </c>
      <c r="M39" s="33">
        <v>0</v>
      </c>
      <c r="N39" s="33"/>
      <c r="O39" s="33"/>
      <c r="P39" s="49"/>
      <c r="Q39" s="33"/>
      <c r="R39" s="33"/>
      <c r="S39" s="33"/>
      <c r="T39" s="39"/>
    </row>
    <row r="40" spans="1:20" x14ac:dyDescent="0.2">
      <c r="A40" s="33"/>
      <c r="B40" s="29"/>
      <c r="C40" s="29"/>
      <c r="D40" s="33">
        <f t="shared" si="7"/>
        <v>13</v>
      </c>
      <c r="E40" s="33"/>
      <c r="F40" s="33"/>
      <c r="G40" s="33"/>
      <c r="H40" s="46"/>
      <c r="I40" s="46"/>
      <c r="J40" s="47">
        <f t="shared" si="6"/>
        <v>0</v>
      </c>
      <c r="K40" s="38"/>
      <c r="L40" s="33">
        <v>0</v>
      </c>
      <c r="M40" s="33">
        <v>0</v>
      </c>
      <c r="N40" s="33"/>
      <c r="O40" s="33"/>
      <c r="P40" s="49"/>
      <c r="Q40" s="33"/>
      <c r="R40" s="33"/>
      <c r="S40" s="33"/>
      <c r="T40" s="39"/>
    </row>
    <row r="41" spans="1:20" x14ac:dyDescent="0.2">
      <c r="A41" s="33"/>
      <c r="B41" s="29"/>
      <c r="C41" s="29"/>
      <c r="D41" s="33">
        <f t="shared" si="7"/>
        <v>14</v>
      </c>
      <c r="E41" s="33"/>
      <c r="F41" s="33"/>
      <c r="G41" s="33"/>
      <c r="H41" s="46"/>
      <c r="I41" s="46"/>
      <c r="J41" s="47">
        <f t="shared" si="6"/>
        <v>0</v>
      </c>
      <c r="K41" s="38"/>
      <c r="L41" s="33">
        <v>0</v>
      </c>
      <c r="M41" s="33">
        <v>0</v>
      </c>
      <c r="N41" s="33"/>
      <c r="O41" s="33"/>
      <c r="P41" s="49"/>
      <c r="Q41" s="33"/>
      <c r="R41" s="33"/>
      <c r="S41" s="33"/>
      <c r="T41" s="39"/>
    </row>
    <row r="42" spans="1:20" x14ac:dyDescent="0.2">
      <c r="A42" s="33"/>
      <c r="B42" s="29"/>
      <c r="C42" s="29"/>
      <c r="D42" s="33">
        <f t="shared" si="7"/>
        <v>15</v>
      </c>
      <c r="E42" s="33"/>
      <c r="F42" s="33"/>
      <c r="G42" s="33"/>
      <c r="H42" s="46"/>
      <c r="I42" s="46"/>
      <c r="J42" s="47">
        <f t="shared" si="6"/>
        <v>0</v>
      </c>
      <c r="K42" s="38"/>
      <c r="L42" s="33">
        <v>0</v>
      </c>
      <c r="M42" s="33">
        <v>0</v>
      </c>
      <c r="N42" s="33"/>
      <c r="O42" s="33"/>
      <c r="P42" s="49"/>
      <c r="Q42" s="33"/>
      <c r="R42" s="33"/>
      <c r="S42" s="33"/>
      <c r="T42" s="39"/>
    </row>
    <row r="43" spans="1:20" x14ac:dyDescent="0.2">
      <c r="A43" s="33"/>
      <c r="B43" s="29"/>
      <c r="C43" s="29"/>
      <c r="D43" s="40" t="s">
        <v>48</v>
      </c>
      <c r="E43" s="33"/>
      <c r="F43" s="33"/>
      <c r="G43" s="33"/>
      <c r="H43" s="41" t="s">
        <v>76</v>
      </c>
      <c r="I43" s="41"/>
      <c r="J43" s="42">
        <f>SUM(J44:J53)</f>
        <v>8249.4</v>
      </c>
      <c r="K43" s="42">
        <f t="shared" ref="K43:N43" si="8">SUM(K44:K53)</f>
        <v>2606.3999999999996</v>
      </c>
      <c r="L43" s="42">
        <f t="shared" si="8"/>
        <v>2734.7000000000003</v>
      </c>
      <c r="M43" s="42">
        <f t="shared" si="8"/>
        <v>2908.2999999999997</v>
      </c>
      <c r="N43" s="42">
        <f t="shared" si="8"/>
        <v>0</v>
      </c>
      <c r="O43" s="40"/>
      <c r="P43" s="40"/>
      <c r="Q43" s="40"/>
      <c r="R43" s="40"/>
      <c r="S43" s="40"/>
      <c r="T43" s="43"/>
    </row>
    <row r="44" spans="1:20" ht="78.75" x14ac:dyDescent="0.2">
      <c r="A44" s="33">
        <v>3</v>
      </c>
      <c r="B44" s="29" t="s">
        <v>77</v>
      </c>
      <c r="C44" s="29"/>
      <c r="D44" s="33">
        <v>1</v>
      </c>
      <c r="E44" s="33"/>
      <c r="F44" s="44" t="s">
        <v>52</v>
      </c>
      <c r="G44" s="33"/>
      <c r="H44" s="45" t="s">
        <v>78</v>
      </c>
      <c r="I44" s="46"/>
      <c r="J44" s="47">
        <f>SUM(K44,L44,M44,N44)</f>
        <v>5295.5</v>
      </c>
      <c r="K44" s="38">
        <v>1707.6</v>
      </c>
      <c r="L44" s="33">
        <v>1757.1</v>
      </c>
      <c r="M44" s="33">
        <v>1830.8</v>
      </c>
      <c r="N44" s="33"/>
      <c r="O44" s="33" t="s">
        <v>79</v>
      </c>
      <c r="P44" s="49"/>
      <c r="Q44" s="33"/>
      <c r="R44" s="33"/>
      <c r="S44" s="33"/>
      <c r="T44" s="39"/>
    </row>
    <row r="45" spans="1:20" ht="78.75" x14ac:dyDescent="0.2">
      <c r="A45" s="33">
        <v>3</v>
      </c>
      <c r="B45" s="29" t="s">
        <v>77</v>
      </c>
      <c r="C45" s="29"/>
      <c r="D45" s="33">
        <f>D44+1</f>
        <v>2</v>
      </c>
      <c r="E45" s="33"/>
      <c r="F45" s="44" t="s">
        <v>52</v>
      </c>
      <c r="G45" s="33"/>
      <c r="H45" s="45" t="s">
        <v>80</v>
      </c>
      <c r="I45" s="46"/>
      <c r="J45" s="47">
        <f t="shared" ref="J45:J53" si="9">SUM(K45,L45,M45,N45)</f>
        <v>1525.3</v>
      </c>
      <c r="K45" s="38">
        <v>469.6</v>
      </c>
      <c r="L45" s="33">
        <v>503.9</v>
      </c>
      <c r="M45" s="33">
        <v>551.79999999999995</v>
      </c>
      <c r="N45" s="33"/>
      <c r="O45" s="33" t="s">
        <v>81</v>
      </c>
      <c r="P45" s="49"/>
      <c r="Q45" s="33"/>
      <c r="R45" s="33"/>
      <c r="S45" s="33"/>
      <c r="T45" s="39"/>
    </row>
    <row r="46" spans="1:20" ht="78.75" x14ac:dyDescent="0.2">
      <c r="A46" s="33">
        <v>3</v>
      </c>
      <c r="B46" s="29" t="s">
        <v>77</v>
      </c>
      <c r="C46" s="29"/>
      <c r="D46" s="33">
        <f t="shared" ref="D46:D53" si="10">D45+1</f>
        <v>3</v>
      </c>
      <c r="E46" s="33"/>
      <c r="F46" s="44" t="s">
        <v>52</v>
      </c>
      <c r="G46" s="33"/>
      <c r="H46" s="46" t="s">
        <v>82</v>
      </c>
      <c r="I46" s="46"/>
      <c r="J46" s="47">
        <f t="shared" si="9"/>
        <v>0</v>
      </c>
      <c r="K46" s="38"/>
      <c r="L46" s="33">
        <v>0</v>
      </c>
      <c r="M46" s="33">
        <v>0</v>
      </c>
      <c r="N46" s="33"/>
      <c r="O46" s="29" t="s">
        <v>83</v>
      </c>
      <c r="P46" s="49"/>
      <c r="Q46" s="33"/>
      <c r="R46" s="33"/>
      <c r="S46" s="33"/>
      <c r="T46" s="39"/>
    </row>
    <row r="47" spans="1:20" ht="78.75" x14ac:dyDescent="0.2">
      <c r="A47" s="33">
        <v>3</v>
      </c>
      <c r="B47" s="29" t="s">
        <v>77</v>
      </c>
      <c r="C47" s="29"/>
      <c r="D47" s="33">
        <f t="shared" si="10"/>
        <v>4</v>
      </c>
      <c r="E47" s="33"/>
      <c r="F47" s="44" t="s">
        <v>52</v>
      </c>
      <c r="G47" s="33"/>
      <c r="H47" s="45" t="s">
        <v>84</v>
      </c>
      <c r="I47" s="46"/>
      <c r="J47" s="47">
        <f t="shared" si="9"/>
        <v>135.69999999999999</v>
      </c>
      <c r="K47" s="38">
        <v>41.2</v>
      </c>
      <c r="L47" s="33">
        <v>44.8</v>
      </c>
      <c r="M47" s="33">
        <v>49.7</v>
      </c>
      <c r="N47" s="33"/>
      <c r="O47" s="33" t="s">
        <v>83</v>
      </c>
      <c r="P47" s="49"/>
      <c r="Q47" s="33"/>
      <c r="R47" s="33"/>
      <c r="S47" s="33"/>
      <c r="T47" s="39"/>
    </row>
    <row r="48" spans="1:20" ht="78.75" x14ac:dyDescent="0.2">
      <c r="A48" s="33">
        <v>3</v>
      </c>
      <c r="B48" s="29" t="s">
        <v>77</v>
      </c>
      <c r="C48" s="29"/>
      <c r="D48" s="33">
        <f t="shared" si="10"/>
        <v>5</v>
      </c>
      <c r="E48" s="33"/>
      <c r="F48" s="44" t="s">
        <v>52</v>
      </c>
      <c r="G48" s="33"/>
      <c r="H48" s="45" t="s">
        <v>85</v>
      </c>
      <c r="I48" s="46"/>
      <c r="J48" s="47">
        <f t="shared" si="9"/>
        <v>1292.9000000000001</v>
      </c>
      <c r="K48" s="38">
        <v>388</v>
      </c>
      <c r="L48" s="33">
        <v>428.9</v>
      </c>
      <c r="M48" s="33">
        <v>476</v>
      </c>
      <c r="N48" s="33"/>
      <c r="O48" s="33" t="s">
        <v>83</v>
      </c>
      <c r="P48" s="49"/>
      <c r="Q48" s="33"/>
      <c r="R48" s="33"/>
      <c r="S48" s="33"/>
      <c r="T48" s="39"/>
    </row>
    <row r="49" spans="1:20" ht="78.75" x14ac:dyDescent="0.2">
      <c r="A49" s="33">
        <v>3</v>
      </c>
      <c r="B49" s="29" t="s">
        <v>77</v>
      </c>
      <c r="C49" s="29"/>
      <c r="D49" s="33">
        <f t="shared" si="10"/>
        <v>6</v>
      </c>
      <c r="E49" s="33"/>
      <c r="F49" s="44" t="s">
        <v>52</v>
      </c>
      <c r="G49" s="33"/>
      <c r="H49" s="46" t="s">
        <v>86</v>
      </c>
      <c r="I49" s="46"/>
      <c r="J49" s="47">
        <f t="shared" si="9"/>
        <v>0</v>
      </c>
      <c r="K49" s="38"/>
      <c r="L49" s="33">
        <v>0</v>
      </c>
      <c r="M49" s="33">
        <v>0</v>
      </c>
      <c r="N49" s="33"/>
      <c r="O49" s="33"/>
      <c r="P49" s="49"/>
      <c r="Q49" s="33"/>
      <c r="R49" s="33"/>
      <c r="S49" s="33"/>
      <c r="T49" s="39"/>
    </row>
    <row r="50" spans="1:20" x14ac:dyDescent="0.2">
      <c r="A50" s="33"/>
      <c r="B50" s="29"/>
      <c r="C50" s="29"/>
      <c r="D50" s="33">
        <f t="shared" si="10"/>
        <v>7</v>
      </c>
      <c r="E50" s="33"/>
      <c r="F50" s="44"/>
      <c r="G50" s="33"/>
      <c r="H50" s="46"/>
      <c r="I50" s="46"/>
      <c r="J50" s="47">
        <f t="shared" si="9"/>
        <v>0</v>
      </c>
      <c r="K50" s="38"/>
      <c r="L50" s="33">
        <v>0</v>
      </c>
      <c r="M50" s="33">
        <v>0</v>
      </c>
      <c r="N50" s="33"/>
      <c r="O50" s="33"/>
      <c r="P50" s="49"/>
      <c r="Q50" s="33"/>
      <c r="R50" s="33"/>
      <c r="S50" s="33"/>
      <c r="T50" s="39"/>
    </row>
    <row r="51" spans="1:20" x14ac:dyDescent="0.2">
      <c r="A51" s="33"/>
      <c r="B51" s="29"/>
      <c r="C51" s="29"/>
      <c r="D51" s="33">
        <f t="shared" si="10"/>
        <v>8</v>
      </c>
      <c r="E51" s="33"/>
      <c r="F51" s="33"/>
      <c r="G51" s="33"/>
      <c r="H51" s="46"/>
      <c r="I51" s="46"/>
      <c r="J51" s="47">
        <f t="shared" si="9"/>
        <v>0</v>
      </c>
      <c r="K51" s="38"/>
      <c r="L51" s="33">
        <v>0</v>
      </c>
      <c r="M51" s="33">
        <v>0</v>
      </c>
      <c r="N51" s="33"/>
      <c r="O51" s="33"/>
      <c r="P51" s="49"/>
      <c r="Q51" s="33"/>
      <c r="R51" s="33"/>
      <c r="S51" s="33"/>
      <c r="T51" s="39"/>
    </row>
    <row r="52" spans="1:20" x14ac:dyDescent="0.2">
      <c r="A52" s="33"/>
      <c r="B52" s="29"/>
      <c r="C52" s="29"/>
      <c r="D52" s="33">
        <f t="shared" si="10"/>
        <v>9</v>
      </c>
      <c r="E52" s="33"/>
      <c r="F52" s="33"/>
      <c r="G52" s="33"/>
      <c r="H52" s="46"/>
      <c r="I52" s="46"/>
      <c r="J52" s="47">
        <f t="shared" si="9"/>
        <v>0</v>
      </c>
      <c r="K52" s="38"/>
      <c r="L52" s="33">
        <v>0</v>
      </c>
      <c r="M52" s="33">
        <v>0</v>
      </c>
      <c r="N52" s="33"/>
      <c r="O52" s="33"/>
      <c r="P52" s="49"/>
      <c r="Q52" s="33"/>
      <c r="R52" s="33"/>
      <c r="S52" s="33"/>
      <c r="T52" s="39"/>
    </row>
    <row r="53" spans="1:20" x14ac:dyDescent="0.2">
      <c r="A53" s="33"/>
      <c r="B53" s="29"/>
      <c r="C53" s="29"/>
      <c r="D53" s="33">
        <f t="shared" si="10"/>
        <v>10</v>
      </c>
      <c r="E53" s="33"/>
      <c r="F53" s="33"/>
      <c r="G53" s="33"/>
      <c r="H53" s="46"/>
      <c r="I53" s="46"/>
      <c r="J53" s="47">
        <f t="shared" si="9"/>
        <v>0</v>
      </c>
      <c r="K53" s="38"/>
      <c r="L53" s="33">
        <v>0</v>
      </c>
      <c r="M53" s="33">
        <v>0</v>
      </c>
      <c r="N53" s="33"/>
      <c r="O53" s="33"/>
      <c r="P53" s="49"/>
      <c r="Q53" s="33"/>
      <c r="R53" s="33"/>
      <c r="S53" s="33"/>
      <c r="T53" s="39"/>
    </row>
    <row r="54" spans="1:20" x14ac:dyDescent="0.2">
      <c r="A54" s="33"/>
      <c r="B54" s="29"/>
      <c r="C54" s="29"/>
      <c r="D54" s="40" t="s">
        <v>48</v>
      </c>
      <c r="E54" s="33"/>
      <c r="F54" s="33"/>
      <c r="G54" s="33"/>
      <c r="H54" s="41" t="s">
        <v>87</v>
      </c>
      <c r="I54" s="41"/>
      <c r="J54" s="42">
        <f>SUM(J55:J56)</f>
        <v>0</v>
      </c>
      <c r="K54" s="42">
        <f t="shared" ref="K54:N54" si="11">SUM(K55:K56)</f>
        <v>0</v>
      </c>
      <c r="L54" s="42">
        <f t="shared" si="11"/>
        <v>0</v>
      </c>
      <c r="M54" s="42">
        <f t="shared" si="11"/>
        <v>0</v>
      </c>
      <c r="N54" s="42">
        <f t="shared" si="11"/>
        <v>0</v>
      </c>
      <c r="O54" s="40"/>
      <c r="P54" s="40"/>
      <c r="Q54" s="40"/>
      <c r="R54" s="40"/>
      <c r="S54" s="40"/>
      <c r="T54" s="43"/>
    </row>
    <row r="55" spans="1:20" ht="78.75" x14ac:dyDescent="0.2">
      <c r="A55" s="33">
        <v>3</v>
      </c>
      <c r="B55" s="29" t="s">
        <v>88</v>
      </c>
      <c r="C55" s="29"/>
      <c r="D55" s="33">
        <v>1</v>
      </c>
      <c r="E55" s="33"/>
      <c r="F55" s="44" t="s">
        <v>52</v>
      </c>
      <c r="G55" s="33"/>
      <c r="H55" s="46" t="s">
        <v>89</v>
      </c>
      <c r="I55" s="46"/>
      <c r="J55" s="47">
        <f t="shared" ref="J55" si="12">SUM(K55,L55,M55,N55)</f>
        <v>0</v>
      </c>
      <c r="K55" s="38"/>
      <c r="L55" s="33">
        <v>0</v>
      </c>
      <c r="M55" s="33">
        <v>0</v>
      </c>
      <c r="N55" s="33"/>
      <c r="O55" s="33"/>
      <c r="P55" s="49"/>
      <c r="Q55" s="33"/>
      <c r="R55" s="33"/>
      <c r="S55" s="33"/>
      <c r="T55" s="39"/>
    </row>
    <row r="56" spans="1:20" x14ac:dyDescent="0.2">
      <c r="A56" s="33"/>
      <c r="B56" s="29"/>
      <c r="C56" s="29"/>
      <c r="D56" s="40"/>
      <c r="E56" s="33"/>
      <c r="F56" s="33"/>
      <c r="G56" s="33"/>
      <c r="H56" s="46"/>
      <c r="I56" s="46"/>
      <c r="J56" s="47"/>
      <c r="K56" s="38"/>
      <c r="L56" s="33">
        <v>0</v>
      </c>
      <c r="M56" s="33">
        <v>0</v>
      </c>
      <c r="N56" s="33"/>
      <c r="O56" s="33"/>
      <c r="P56" s="49"/>
      <c r="Q56" s="33"/>
      <c r="R56" s="33"/>
      <c r="S56" s="33"/>
      <c r="T56" s="39"/>
    </row>
    <row r="57" spans="1:20" x14ac:dyDescent="0.2">
      <c r="A57" s="33"/>
      <c r="B57" s="29"/>
      <c r="C57" s="29"/>
      <c r="D57" s="40" t="s">
        <v>48</v>
      </c>
      <c r="E57" s="33"/>
      <c r="F57" s="33"/>
      <c r="G57" s="33"/>
      <c r="H57" s="41" t="s">
        <v>90</v>
      </c>
      <c r="I57" s="41"/>
      <c r="J57" s="42">
        <f>SUM(J58:J129)</f>
        <v>6324.5999999999995</v>
      </c>
      <c r="K57" s="42">
        <f t="shared" ref="K57:N57" si="13">SUM(K58:K129)</f>
        <v>1952</v>
      </c>
      <c r="L57" s="42">
        <f t="shared" si="13"/>
        <v>2112.9</v>
      </c>
      <c r="M57" s="42">
        <f t="shared" si="13"/>
        <v>2259.6999999999998</v>
      </c>
      <c r="N57" s="42">
        <f t="shared" si="13"/>
        <v>0</v>
      </c>
      <c r="O57" s="40"/>
      <c r="P57" s="40"/>
      <c r="Q57" s="40"/>
      <c r="R57" s="40"/>
      <c r="S57" s="40"/>
      <c r="T57" s="43"/>
    </row>
    <row r="58" spans="1:20" ht="78.75" x14ac:dyDescent="0.2">
      <c r="A58" s="33">
        <v>3</v>
      </c>
      <c r="B58" s="29" t="s">
        <v>91</v>
      </c>
      <c r="C58" s="29" t="s">
        <v>92</v>
      </c>
      <c r="D58" s="33">
        <v>1</v>
      </c>
      <c r="E58" s="33"/>
      <c r="F58" s="44" t="s">
        <v>52</v>
      </c>
      <c r="G58" s="33"/>
      <c r="H58" s="45" t="s">
        <v>93</v>
      </c>
      <c r="I58" s="46"/>
      <c r="J58" s="47">
        <f>SUM(K58,L58,M58,N58)</f>
        <v>670.5</v>
      </c>
      <c r="K58" s="48">
        <v>207</v>
      </c>
      <c r="L58" s="33">
        <v>224</v>
      </c>
      <c r="M58" s="33">
        <v>239.5</v>
      </c>
      <c r="N58" s="33"/>
      <c r="O58" s="29" t="s">
        <v>94</v>
      </c>
      <c r="P58" s="49">
        <v>5493</v>
      </c>
      <c r="Q58" s="33" t="s">
        <v>55</v>
      </c>
      <c r="R58" s="33"/>
      <c r="S58" s="33"/>
      <c r="T58" s="39"/>
    </row>
    <row r="59" spans="1:20" ht="78.75" x14ac:dyDescent="0.2">
      <c r="A59" s="33">
        <v>4</v>
      </c>
      <c r="B59" s="29" t="s">
        <v>95</v>
      </c>
      <c r="C59" s="33" t="s">
        <v>96</v>
      </c>
      <c r="D59" s="33">
        <f>D58+1</f>
        <v>2</v>
      </c>
      <c r="E59" s="33"/>
      <c r="F59" s="44" t="s">
        <v>52</v>
      </c>
      <c r="G59" s="33"/>
      <c r="H59" s="46" t="s">
        <v>97</v>
      </c>
      <c r="I59" s="46"/>
      <c r="J59" s="47">
        <f t="shared" ref="J59:J122" si="14">SUM(K59,L59,M59,N59)</f>
        <v>0</v>
      </c>
      <c r="K59" s="38"/>
      <c r="L59" s="33">
        <v>0</v>
      </c>
      <c r="M59" s="33">
        <v>0</v>
      </c>
      <c r="N59" s="33"/>
      <c r="O59" s="33" t="s">
        <v>98</v>
      </c>
      <c r="P59" s="49"/>
      <c r="Q59" s="33"/>
      <c r="R59" s="33"/>
      <c r="S59" s="33"/>
      <c r="T59" s="39"/>
    </row>
    <row r="60" spans="1:20" s="55" customFormat="1" ht="78.75" x14ac:dyDescent="0.2">
      <c r="A60" s="33">
        <v>4</v>
      </c>
      <c r="B60" s="33" t="s">
        <v>58</v>
      </c>
      <c r="C60" s="33" t="s">
        <v>99</v>
      </c>
      <c r="D60" s="33">
        <f>D59+1</f>
        <v>3</v>
      </c>
      <c r="E60" s="53"/>
      <c r="F60" s="44" t="s">
        <v>52</v>
      </c>
      <c r="G60" s="53"/>
      <c r="H60" s="46" t="s">
        <v>100</v>
      </c>
      <c r="I60" s="46"/>
      <c r="J60" s="47">
        <f t="shared" si="14"/>
        <v>0</v>
      </c>
      <c r="K60" s="48"/>
      <c r="L60" s="33">
        <v>0</v>
      </c>
      <c r="M60" s="33">
        <v>0</v>
      </c>
      <c r="N60" s="53"/>
      <c r="O60" s="33" t="s">
        <v>54</v>
      </c>
      <c r="P60" s="49"/>
      <c r="Q60" s="53"/>
      <c r="R60" s="53"/>
      <c r="S60" s="53"/>
      <c r="T60" s="54"/>
    </row>
    <row r="61" spans="1:20" ht="78.75" x14ac:dyDescent="0.2">
      <c r="A61" s="33">
        <v>4</v>
      </c>
      <c r="B61" s="29" t="s">
        <v>56</v>
      </c>
      <c r="C61" s="33" t="s">
        <v>101</v>
      </c>
      <c r="D61" s="33">
        <f t="shared" ref="D61:D124" si="15">D60+1</f>
        <v>4</v>
      </c>
      <c r="E61" s="33"/>
      <c r="F61" s="44" t="s">
        <v>52</v>
      </c>
      <c r="G61" s="33"/>
      <c r="H61" s="45" t="s">
        <v>102</v>
      </c>
      <c r="I61" s="46"/>
      <c r="J61" s="47">
        <f t="shared" si="14"/>
        <v>23.7</v>
      </c>
      <c r="K61" s="38">
        <v>7.3</v>
      </c>
      <c r="L61" s="33">
        <v>7.8999999999999995</v>
      </c>
      <c r="M61" s="33">
        <v>8.5</v>
      </c>
      <c r="N61" s="33"/>
      <c r="O61" s="33" t="s">
        <v>103</v>
      </c>
      <c r="P61" s="49">
        <v>1</v>
      </c>
      <c r="Q61" s="33" t="s">
        <v>104</v>
      </c>
      <c r="R61" s="33"/>
      <c r="S61" s="33"/>
      <c r="T61" s="39"/>
    </row>
    <row r="62" spans="1:20" ht="78.75" x14ac:dyDescent="0.2">
      <c r="A62" s="33">
        <v>4</v>
      </c>
      <c r="B62" s="29" t="s">
        <v>105</v>
      </c>
      <c r="C62" s="29"/>
      <c r="D62" s="33">
        <f t="shared" si="15"/>
        <v>5</v>
      </c>
      <c r="E62" s="33"/>
      <c r="F62" s="44" t="s">
        <v>52</v>
      </c>
      <c r="G62" s="33"/>
      <c r="H62" s="46" t="s">
        <v>106</v>
      </c>
      <c r="I62" s="46"/>
      <c r="J62" s="47">
        <f t="shared" si="14"/>
        <v>0</v>
      </c>
      <c r="K62" s="38"/>
      <c r="L62" s="33">
        <v>0</v>
      </c>
      <c r="M62" s="33">
        <v>0</v>
      </c>
      <c r="N62" s="33"/>
      <c r="O62" s="33"/>
      <c r="P62" s="49"/>
      <c r="Q62" s="33"/>
      <c r="R62" s="33"/>
      <c r="S62" s="33"/>
      <c r="T62" s="39"/>
    </row>
    <row r="63" spans="1:20" ht="78.75" x14ac:dyDescent="0.2">
      <c r="A63" s="33">
        <v>4</v>
      </c>
      <c r="B63" s="29" t="s">
        <v>56</v>
      </c>
      <c r="C63" s="33" t="s">
        <v>101</v>
      </c>
      <c r="D63" s="33">
        <f t="shared" si="15"/>
        <v>6</v>
      </c>
      <c r="E63" s="33"/>
      <c r="F63" s="44" t="s">
        <v>52</v>
      </c>
      <c r="G63" s="33"/>
      <c r="H63" s="46" t="s">
        <v>107</v>
      </c>
      <c r="I63" s="46"/>
      <c r="J63" s="47">
        <f t="shared" si="14"/>
        <v>0</v>
      </c>
      <c r="K63" s="38"/>
      <c r="L63" s="33">
        <v>0</v>
      </c>
      <c r="M63" s="33">
        <v>0</v>
      </c>
      <c r="N63" s="33"/>
      <c r="O63" s="33"/>
      <c r="P63" s="49"/>
      <c r="Q63" s="33"/>
      <c r="R63" s="33"/>
      <c r="S63" s="33"/>
      <c r="T63" s="39"/>
    </row>
    <row r="64" spans="1:20" ht="78.75" x14ac:dyDescent="0.2">
      <c r="A64" s="33">
        <v>4</v>
      </c>
      <c r="B64" s="29" t="s">
        <v>56</v>
      </c>
      <c r="C64" s="33" t="s">
        <v>101</v>
      </c>
      <c r="D64" s="33">
        <f t="shared" si="15"/>
        <v>7</v>
      </c>
      <c r="E64" s="33"/>
      <c r="F64" s="44" t="s">
        <v>52</v>
      </c>
      <c r="G64" s="33"/>
      <c r="H64" s="46" t="s">
        <v>108</v>
      </c>
      <c r="I64" s="46"/>
      <c r="J64" s="47">
        <f t="shared" si="14"/>
        <v>0</v>
      </c>
      <c r="K64" s="38"/>
      <c r="L64" s="33">
        <v>0</v>
      </c>
      <c r="M64" s="33">
        <v>0</v>
      </c>
      <c r="N64" s="33"/>
      <c r="O64" s="33"/>
      <c r="P64" s="49"/>
      <c r="Q64" s="33"/>
      <c r="R64" s="33"/>
      <c r="S64" s="33"/>
      <c r="T64" s="39"/>
    </row>
    <row r="65" spans="1:20" ht="47.25" x14ac:dyDescent="0.2">
      <c r="A65" s="33">
        <v>4</v>
      </c>
      <c r="B65" s="29" t="s">
        <v>56</v>
      </c>
      <c r="C65" s="33" t="s">
        <v>101</v>
      </c>
      <c r="D65" s="33">
        <f>D64+1</f>
        <v>8</v>
      </c>
      <c r="E65" s="33"/>
      <c r="F65" s="33"/>
      <c r="G65" s="33"/>
      <c r="H65" s="46" t="s">
        <v>109</v>
      </c>
      <c r="I65" s="46"/>
      <c r="J65" s="47">
        <f t="shared" si="14"/>
        <v>0</v>
      </c>
      <c r="K65" s="38"/>
      <c r="L65" s="33">
        <v>0</v>
      </c>
      <c r="M65" s="33">
        <v>0</v>
      </c>
      <c r="N65" s="33"/>
      <c r="O65" s="33"/>
      <c r="P65" s="49"/>
      <c r="Q65" s="33"/>
      <c r="R65" s="33"/>
      <c r="S65" s="33"/>
      <c r="T65" s="39"/>
    </row>
    <row r="66" spans="1:20" ht="78.75" x14ac:dyDescent="0.2">
      <c r="A66" s="33">
        <v>4</v>
      </c>
      <c r="B66" s="29" t="s">
        <v>56</v>
      </c>
      <c r="C66" s="33" t="s">
        <v>101</v>
      </c>
      <c r="D66" s="33">
        <f>D65+1</f>
        <v>9</v>
      </c>
      <c r="E66" s="33"/>
      <c r="F66" s="44" t="s">
        <v>52</v>
      </c>
      <c r="G66" s="33"/>
      <c r="H66" s="46" t="s">
        <v>110</v>
      </c>
      <c r="I66" s="46"/>
      <c r="J66" s="47">
        <f t="shared" si="14"/>
        <v>0</v>
      </c>
      <c r="K66" s="38"/>
      <c r="L66" s="33">
        <v>0</v>
      </c>
      <c r="M66" s="33">
        <v>0</v>
      </c>
      <c r="N66" s="33"/>
      <c r="O66" s="33" t="s">
        <v>103</v>
      </c>
      <c r="P66" s="49"/>
      <c r="Q66" s="33"/>
      <c r="R66" s="33"/>
      <c r="S66" s="33"/>
      <c r="T66" s="39"/>
    </row>
    <row r="67" spans="1:20" ht="78.75" x14ac:dyDescent="0.2">
      <c r="A67" s="33">
        <v>4</v>
      </c>
      <c r="B67" s="29" t="s">
        <v>56</v>
      </c>
      <c r="C67" s="33" t="s">
        <v>111</v>
      </c>
      <c r="D67" s="33">
        <f t="shared" si="15"/>
        <v>10</v>
      </c>
      <c r="E67" s="33"/>
      <c r="F67" s="44" t="s">
        <v>52</v>
      </c>
      <c r="G67" s="33"/>
      <c r="H67" s="46" t="s">
        <v>112</v>
      </c>
      <c r="I67" s="46"/>
      <c r="J67" s="47">
        <f t="shared" si="14"/>
        <v>0</v>
      </c>
      <c r="K67" s="38"/>
      <c r="L67" s="33">
        <v>0</v>
      </c>
      <c r="M67" s="33">
        <v>0</v>
      </c>
      <c r="N67" s="33"/>
      <c r="O67" s="33" t="s">
        <v>103</v>
      </c>
      <c r="P67" s="49"/>
      <c r="Q67" s="33"/>
      <c r="R67" s="33"/>
      <c r="S67" s="33"/>
      <c r="T67" s="39"/>
    </row>
    <row r="68" spans="1:20" ht="78.75" x14ac:dyDescent="0.2">
      <c r="A68" s="33">
        <v>4</v>
      </c>
      <c r="B68" s="29" t="s">
        <v>105</v>
      </c>
      <c r="C68" s="29"/>
      <c r="D68" s="33">
        <f t="shared" si="15"/>
        <v>11</v>
      </c>
      <c r="E68" s="33"/>
      <c r="F68" s="44" t="s">
        <v>52</v>
      </c>
      <c r="G68" s="33"/>
      <c r="H68" s="46" t="s">
        <v>113</v>
      </c>
      <c r="I68" s="46"/>
      <c r="J68" s="47">
        <f t="shared" si="14"/>
        <v>0</v>
      </c>
      <c r="K68" s="38"/>
      <c r="L68" s="33">
        <v>0</v>
      </c>
      <c r="M68" s="33">
        <v>0</v>
      </c>
      <c r="N68" s="33"/>
      <c r="O68" s="33"/>
      <c r="P68" s="49"/>
      <c r="Q68" s="33"/>
      <c r="R68" s="33"/>
      <c r="S68" s="33"/>
      <c r="T68" s="39"/>
    </row>
    <row r="69" spans="1:20" s="55" customFormat="1" ht="78.75" x14ac:dyDescent="0.2">
      <c r="A69" s="33">
        <v>4</v>
      </c>
      <c r="B69" s="33" t="s">
        <v>58</v>
      </c>
      <c r="C69" s="33" t="s">
        <v>114</v>
      </c>
      <c r="D69" s="33">
        <f t="shared" si="15"/>
        <v>12</v>
      </c>
      <c r="E69" s="53"/>
      <c r="F69" s="44" t="s">
        <v>52</v>
      </c>
      <c r="G69" s="53"/>
      <c r="H69" s="46" t="s">
        <v>115</v>
      </c>
      <c r="I69" s="46"/>
      <c r="J69" s="47">
        <f t="shared" si="14"/>
        <v>0</v>
      </c>
      <c r="K69" s="38"/>
      <c r="L69" s="33">
        <v>0</v>
      </c>
      <c r="M69" s="33">
        <v>0</v>
      </c>
      <c r="N69" s="53"/>
      <c r="O69" s="33" t="s">
        <v>54</v>
      </c>
      <c r="P69" s="49"/>
      <c r="Q69" s="53"/>
      <c r="R69" s="53"/>
      <c r="S69" s="53"/>
      <c r="T69" s="54"/>
    </row>
    <row r="70" spans="1:20" s="55" customFormat="1" ht="78.75" x14ac:dyDescent="0.2">
      <c r="A70" s="33">
        <v>4</v>
      </c>
      <c r="B70" s="33" t="s">
        <v>58</v>
      </c>
      <c r="C70" s="33" t="s">
        <v>116</v>
      </c>
      <c r="D70" s="33">
        <f t="shared" si="15"/>
        <v>13</v>
      </c>
      <c r="E70" s="53"/>
      <c r="F70" s="44" t="s">
        <v>52</v>
      </c>
      <c r="G70" s="53"/>
      <c r="H70" s="46" t="s">
        <v>117</v>
      </c>
      <c r="I70" s="46"/>
      <c r="J70" s="47">
        <f t="shared" si="14"/>
        <v>0</v>
      </c>
      <c r="K70" s="38"/>
      <c r="L70" s="33">
        <v>0</v>
      </c>
      <c r="M70" s="33">
        <v>0</v>
      </c>
      <c r="N70" s="53"/>
      <c r="O70" s="33" t="s">
        <v>54</v>
      </c>
      <c r="P70" s="49"/>
      <c r="Q70" s="53"/>
      <c r="R70" s="53"/>
      <c r="S70" s="53"/>
      <c r="T70" s="54"/>
    </row>
    <row r="71" spans="1:20" s="55" customFormat="1" ht="78.75" x14ac:dyDescent="0.2">
      <c r="A71" s="33">
        <v>4</v>
      </c>
      <c r="B71" s="33" t="s">
        <v>58</v>
      </c>
      <c r="C71" s="33" t="s">
        <v>118</v>
      </c>
      <c r="D71" s="33">
        <f t="shared" si="15"/>
        <v>14</v>
      </c>
      <c r="E71" s="53"/>
      <c r="F71" s="44" t="s">
        <v>52</v>
      </c>
      <c r="G71" s="53"/>
      <c r="H71" s="46" t="s">
        <v>119</v>
      </c>
      <c r="I71" s="46"/>
      <c r="J71" s="47">
        <f t="shared" si="14"/>
        <v>0</v>
      </c>
      <c r="K71" s="38"/>
      <c r="L71" s="33">
        <v>0</v>
      </c>
      <c r="M71" s="33">
        <v>0</v>
      </c>
      <c r="N71" s="53"/>
      <c r="O71" s="33" t="s">
        <v>54</v>
      </c>
      <c r="P71" s="49"/>
      <c r="Q71" s="53"/>
      <c r="R71" s="53"/>
      <c r="S71" s="53"/>
      <c r="T71" s="54"/>
    </row>
    <row r="72" spans="1:20" s="55" customFormat="1" ht="78.75" x14ac:dyDescent="0.2">
      <c r="A72" s="33">
        <v>4</v>
      </c>
      <c r="B72" s="29" t="s">
        <v>56</v>
      </c>
      <c r="C72" s="33" t="s">
        <v>120</v>
      </c>
      <c r="D72" s="33">
        <f t="shared" si="15"/>
        <v>15</v>
      </c>
      <c r="E72" s="53"/>
      <c r="F72" s="44" t="s">
        <v>52</v>
      </c>
      <c r="G72" s="53"/>
      <c r="H72" s="46" t="s">
        <v>121</v>
      </c>
      <c r="I72" s="46"/>
      <c r="J72" s="47">
        <f t="shared" si="14"/>
        <v>0</v>
      </c>
      <c r="K72" s="38"/>
      <c r="L72" s="33">
        <v>0</v>
      </c>
      <c r="M72" s="33">
        <v>0</v>
      </c>
      <c r="N72" s="53"/>
      <c r="O72" s="33" t="s">
        <v>54</v>
      </c>
      <c r="P72" s="49"/>
      <c r="Q72" s="53"/>
      <c r="R72" s="53"/>
      <c r="S72" s="53"/>
      <c r="T72" s="54"/>
    </row>
    <row r="73" spans="1:20" ht="78.75" x14ac:dyDescent="0.2">
      <c r="A73" s="33">
        <v>3</v>
      </c>
      <c r="B73" s="33" t="s">
        <v>58</v>
      </c>
      <c r="C73" s="29" t="s">
        <v>122</v>
      </c>
      <c r="D73" s="33">
        <f t="shared" si="15"/>
        <v>16</v>
      </c>
      <c r="E73" s="33"/>
      <c r="F73" s="44" t="s">
        <v>52</v>
      </c>
      <c r="G73" s="33"/>
      <c r="H73" s="45" t="s">
        <v>123</v>
      </c>
      <c r="I73" s="46"/>
      <c r="J73" s="47">
        <f t="shared" si="14"/>
        <v>299.3</v>
      </c>
      <c r="K73" s="48">
        <v>92.4</v>
      </c>
      <c r="L73" s="33">
        <v>100</v>
      </c>
      <c r="M73" s="33">
        <v>106.9</v>
      </c>
      <c r="N73" s="33"/>
      <c r="O73" s="29" t="s">
        <v>124</v>
      </c>
      <c r="P73" s="49">
        <v>172.26</v>
      </c>
      <c r="Q73" s="33" t="s">
        <v>55</v>
      </c>
      <c r="R73" s="33"/>
      <c r="S73" s="33"/>
      <c r="T73" s="39"/>
    </row>
    <row r="74" spans="1:20" ht="78.75" x14ac:dyDescent="0.2">
      <c r="A74" s="33">
        <v>3</v>
      </c>
      <c r="B74" s="33" t="s">
        <v>58</v>
      </c>
      <c r="C74" s="29" t="s">
        <v>125</v>
      </c>
      <c r="D74" s="33">
        <f t="shared" si="15"/>
        <v>17</v>
      </c>
      <c r="E74" s="33"/>
      <c r="F74" s="44" t="s">
        <v>52</v>
      </c>
      <c r="G74" s="33"/>
      <c r="H74" s="45" t="s">
        <v>126</v>
      </c>
      <c r="I74" s="46"/>
      <c r="J74" s="47">
        <f t="shared" si="14"/>
        <v>31.5</v>
      </c>
      <c r="K74" s="38">
        <v>9.6999999999999993</v>
      </c>
      <c r="L74" s="33">
        <v>10.5</v>
      </c>
      <c r="M74" s="33">
        <v>11.299999999999999</v>
      </c>
      <c r="N74" s="33"/>
      <c r="O74" s="29" t="s">
        <v>124</v>
      </c>
      <c r="P74" s="49">
        <v>18</v>
      </c>
      <c r="Q74" s="33" t="s">
        <v>127</v>
      </c>
      <c r="R74" s="33"/>
      <c r="S74" s="33"/>
      <c r="T74" s="39"/>
    </row>
    <row r="75" spans="1:20" ht="78.75" x14ac:dyDescent="0.2">
      <c r="A75" s="33">
        <v>3</v>
      </c>
      <c r="B75" s="29" t="s">
        <v>105</v>
      </c>
      <c r="C75" s="29"/>
      <c r="D75" s="33">
        <f t="shared" si="15"/>
        <v>18</v>
      </c>
      <c r="E75" s="33"/>
      <c r="F75" s="44" t="s">
        <v>52</v>
      </c>
      <c r="G75" s="33"/>
      <c r="H75" s="46" t="s">
        <v>128</v>
      </c>
      <c r="I75" s="46"/>
      <c r="J75" s="47">
        <f t="shared" si="14"/>
        <v>0</v>
      </c>
      <c r="K75" s="38"/>
      <c r="L75" s="33">
        <v>0</v>
      </c>
      <c r="M75" s="33">
        <v>0</v>
      </c>
      <c r="N75" s="33"/>
      <c r="O75" s="33" t="s">
        <v>129</v>
      </c>
      <c r="P75" s="49"/>
      <c r="Q75" s="33"/>
      <c r="R75" s="33"/>
      <c r="S75" s="33"/>
      <c r="T75" s="39"/>
    </row>
    <row r="76" spans="1:20" ht="78.75" x14ac:dyDescent="0.2">
      <c r="A76" s="33">
        <v>3</v>
      </c>
      <c r="B76" s="33" t="s">
        <v>58</v>
      </c>
      <c r="C76" s="29" t="s">
        <v>130</v>
      </c>
      <c r="D76" s="33">
        <f t="shared" si="15"/>
        <v>19</v>
      </c>
      <c r="E76" s="33"/>
      <c r="F76" s="44" t="s">
        <v>52</v>
      </c>
      <c r="G76" s="33"/>
      <c r="H76" s="45" t="s">
        <v>131</v>
      </c>
      <c r="I76" s="46"/>
      <c r="J76" s="47">
        <f t="shared" si="14"/>
        <v>171.8</v>
      </c>
      <c r="K76" s="48">
        <v>53</v>
      </c>
      <c r="L76" s="33">
        <v>57.4</v>
      </c>
      <c r="M76" s="33">
        <v>61.4</v>
      </c>
      <c r="N76" s="33"/>
      <c r="O76" s="29" t="s">
        <v>94</v>
      </c>
      <c r="P76" s="49">
        <v>4037.2</v>
      </c>
      <c r="Q76" s="33" t="s">
        <v>55</v>
      </c>
      <c r="R76" s="33"/>
      <c r="S76" s="33"/>
      <c r="T76" s="39"/>
    </row>
    <row r="77" spans="1:20" ht="78.75" x14ac:dyDescent="0.2">
      <c r="A77" s="33">
        <v>3</v>
      </c>
      <c r="B77" s="29" t="s">
        <v>56</v>
      </c>
      <c r="C77" s="29" t="s">
        <v>111</v>
      </c>
      <c r="D77" s="33">
        <f t="shared" si="15"/>
        <v>20</v>
      </c>
      <c r="E77" s="33"/>
      <c r="F77" s="44" t="s">
        <v>52</v>
      </c>
      <c r="G77" s="33"/>
      <c r="H77" s="46" t="s">
        <v>132</v>
      </c>
      <c r="I77" s="46"/>
      <c r="J77" s="47">
        <f t="shared" si="14"/>
        <v>0</v>
      </c>
      <c r="K77" s="38"/>
      <c r="L77" s="33">
        <v>0</v>
      </c>
      <c r="M77" s="33">
        <v>0</v>
      </c>
      <c r="N77" s="33"/>
      <c r="O77" s="29" t="s">
        <v>133</v>
      </c>
      <c r="P77" s="49"/>
      <c r="Q77" s="33"/>
      <c r="R77" s="33"/>
      <c r="S77" s="33"/>
      <c r="T77" s="39"/>
    </row>
    <row r="78" spans="1:20" ht="78.75" x14ac:dyDescent="0.2">
      <c r="A78" s="33">
        <v>4</v>
      </c>
      <c r="B78" s="29" t="s">
        <v>56</v>
      </c>
      <c r="C78" s="29" t="s">
        <v>134</v>
      </c>
      <c r="D78" s="33">
        <f t="shared" si="15"/>
        <v>21</v>
      </c>
      <c r="E78" s="33"/>
      <c r="F78" s="44" t="s">
        <v>52</v>
      </c>
      <c r="G78" s="33"/>
      <c r="H78" s="56" t="s">
        <v>135</v>
      </c>
      <c r="I78" s="57"/>
      <c r="J78" s="47">
        <f t="shared" si="14"/>
        <v>151.1</v>
      </c>
      <c r="K78" s="38">
        <v>46.6</v>
      </c>
      <c r="L78" s="33">
        <v>50.5</v>
      </c>
      <c r="M78" s="33">
        <v>54</v>
      </c>
      <c r="N78" s="33"/>
      <c r="O78" s="33" t="s">
        <v>54</v>
      </c>
      <c r="P78" s="49">
        <v>47</v>
      </c>
      <c r="Q78" s="33" t="s">
        <v>55</v>
      </c>
      <c r="R78" s="33"/>
      <c r="S78" s="33"/>
      <c r="T78" s="39"/>
    </row>
    <row r="79" spans="1:20" ht="78.75" x14ac:dyDescent="0.2">
      <c r="A79" s="33">
        <v>3</v>
      </c>
      <c r="B79" s="29" t="s">
        <v>105</v>
      </c>
      <c r="C79" s="29"/>
      <c r="D79" s="33">
        <f t="shared" si="15"/>
        <v>22</v>
      </c>
      <c r="E79" s="33"/>
      <c r="F79" s="44" t="s">
        <v>52</v>
      </c>
      <c r="G79" s="33"/>
      <c r="H79" s="45" t="s">
        <v>136</v>
      </c>
      <c r="I79" s="46"/>
      <c r="J79" s="47">
        <f t="shared" si="14"/>
        <v>165.9</v>
      </c>
      <c r="K79" s="48">
        <v>51.2</v>
      </c>
      <c r="L79" s="33">
        <v>55.4</v>
      </c>
      <c r="M79" s="33">
        <v>59.300000000000004</v>
      </c>
      <c r="N79" s="33"/>
      <c r="O79" s="29" t="s">
        <v>137</v>
      </c>
      <c r="P79" s="49">
        <v>1</v>
      </c>
      <c r="Q79" s="33" t="s">
        <v>55</v>
      </c>
      <c r="R79" s="33"/>
      <c r="S79" s="33"/>
      <c r="T79" s="39"/>
    </row>
    <row r="80" spans="1:20" ht="78.75" x14ac:dyDescent="0.2">
      <c r="A80" s="33">
        <v>4</v>
      </c>
      <c r="B80" s="29" t="s">
        <v>56</v>
      </c>
      <c r="C80" s="29" t="s">
        <v>134</v>
      </c>
      <c r="D80" s="33">
        <f t="shared" si="15"/>
        <v>23</v>
      </c>
      <c r="E80" s="33"/>
      <c r="F80" s="44" t="s">
        <v>52</v>
      </c>
      <c r="G80" s="33"/>
      <c r="H80" s="46" t="s">
        <v>138</v>
      </c>
      <c r="I80" s="46"/>
      <c r="J80" s="47">
        <f t="shared" si="14"/>
        <v>0</v>
      </c>
      <c r="K80" s="38"/>
      <c r="L80" s="33">
        <v>0</v>
      </c>
      <c r="M80" s="33">
        <v>0</v>
      </c>
      <c r="N80" s="33"/>
      <c r="O80" s="33"/>
      <c r="P80" s="49"/>
      <c r="Q80" s="33"/>
      <c r="R80" s="33"/>
      <c r="S80" s="33"/>
      <c r="T80" s="39"/>
    </row>
    <row r="81" spans="1:20" ht="78.75" x14ac:dyDescent="0.2">
      <c r="A81" s="33">
        <v>4</v>
      </c>
      <c r="B81" s="29" t="s">
        <v>56</v>
      </c>
      <c r="C81" s="29" t="s">
        <v>134</v>
      </c>
      <c r="D81" s="33">
        <f t="shared" si="15"/>
        <v>24</v>
      </c>
      <c r="E81" s="33"/>
      <c r="F81" s="44" t="s">
        <v>52</v>
      </c>
      <c r="G81" s="33"/>
      <c r="H81" s="57" t="s">
        <v>139</v>
      </c>
      <c r="I81" s="57"/>
      <c r="J81" s="47">
        <f t="shared" si="14"/>
        <v>0</v>
      </c>
      <c r="K81" s="38"/>
      <c r="L81" s="33">
        <v>0</v>
      </c>
      <c r="M81" s="33">
        <v>0</v>
      </c>
      <c r="N81" s="33"/>
      <c r="O81" s="33"/>
      <c r="P81" s="49"/>
      <c r="Q81" s="33"/>
      <c r="R81" s="33"/>
      <c r="S81" s="33"/>
      <c r="T81" s="39"/>
    </row>
    <row r="82" spans="1:20" ht="78.75" x14ac:dyDescent="0.2">
      <c r="A82" s="33">
        <v>4</v>
      </c>
      <c r="B82" s="29" t="s">
        <v>56</v>
      </c>
      <c r="C82" s="29" t="s">
        <v>134</v>
      </c>
      <c r="D82" s="33">
        <f t="shared" si="15"/>
        <v>25</v>
      </c>
      <c r="E82" s="33"/>
      <c r="F82" s="44" t="s">
        <v>52</v>
      </c>
      <c r="G82" s="33"/>
      <c r="H82" s="46" t="s">
        <v>140</v>
      </c>
      <c r="I82" s="46"/>
      <c r="J82" s="47">
        <f t="shared" si="14"/>
        <v>0</v>
      </c>
      <c r="K82" s="38"/>
      <c r="L82" s="33">
        <v>0</v>
      </c>
      <c r="M82" s="33">
        <v>0</v>
      </c>
      <c r="N82" s="33"/>
      <c r="O82" s="33"/>
      <c r="P82" s="49"/>
      <c r="Q82" s="33"/>
      <c r="R82" s="33"/>
      <c r="S82" s="33"/>
      <c r="T82" s="39"/>
    </row>
    <row r="83" spans="1:20" ht="78.75" x14ac:dyDescent="0.2">
      <c r="A83" s="33">
        <v>3</v>
      </c>
      <c r="B83" s="29" t="s">
        <v>56</v>
      </c>
      <c r="C83" s="29" t="s">
        <v>134</v>
      </c>
      <c r="D83" s="33">
        <f t="shared" si="15"/>
        <v>26</v>
      </c>
      <c r="E83" s="33"/>
      <c r="F83" s="44" t="s">
        <v>52</v>
      </c>
      <c r="G83" s="33"/>
      <c r="H83" s="46" t="s">
        <v>141</v>
      </c>
      <c r="I83" s="46"/>
      <c r="J83" s="47">
        <f t="shared" si="14"/>
        <v>0</v>
      </c>
      <c r="K83" s="38"/>
      <c r="L83" s="33">
        <v>0</v>
      </c>
      <c r="M83" s="33">
        <v>0</v>
      </c>
      <c r="N83" s="33"/>
      <c r="O83" s="33"/>
      <c r="P83" s="49"/>
      <c r="Q83" s="33"/>
      <c r="R83" s="33"/>
      <c r="S83" s="33"/>
      <c r="T83" s="39"/>
    </row>
    <row r="84" spans="1:20" ht="78.75" x14ac:dyDescent="0.2">
      <c r="A84" s="33">
        <v>3</v>
      </c>
      <c r="B84" s="29" t="s">
        <v>105</v>
      </c>
      <c r="C84" s="29"/>
      <c r="D84" s="33">
        <f t="shared" si="15"/>
        <v>27</v>
      </c>
      <c r="E84" s="33"/>
      <c r="F84" s="44" t="s">
        <v>52</v>
      </c>
      <c r="G84" s="33"/>
      <c r="H84" s="46" t="s">
        <v>142</v>
      </c>
      <c r="I84" s="46"/>
      <c r="J84" s="47">
        <f t="shared" si="14"/>
        <v>0</v>
      </c>
      <c r="K84" s="38"/>
      <c r="L84" s="33">
        <v>0</v>
      </c>
      <c r="M84" s="33">
        <v>0</v>
      </c>
      <c r="N84" s="33"/>
      <c r="O84" s="33"/>
      <c r="P84" s="49"/>
      <c r="Q84" s="33"/>
      <c r="R84" s="33"/>
      <c r="S84" s="33"/>
      <c r="T84" s="39"/>
    </row>
    <row r="85" spans="1:20" ht="78.75" x14ac:dyDescent="0.2">
      <c r="A85" s="33">
        <v>3</v>
      </c>
      <c r="B85" s="29" t="s">
        <v>105</v>
      </c>
      <c r="C85" s="29"/>
      <c r="D85" s="33">
        <f t="shared" si="15"/>
        <v>28</v>
      </c>
      <c r="E85" s="33"/>
      <c r="F85" s="44" t="s">
        <v>52</v>
      </c>
      <c r="G85" s="33"/>
      <c r="H85" s="46" t="s">
        <v>143</v>
      </c>
      <c r="I85" s="46"/>
      <c r="J85" s="47">
        <f t="shared" si="14"/>
        <v>0</v>
      </c>
      <c r="K85" s="38"/>
      <c r="L85" s="33">
        <v>0</v>
      </c>
      <c r="M85" s="33">
        <v>0</v>
      </c>
      <c r="N85" s="33"/>
      <c r="O85" s="33"/>
      <c r="P85" s="49"/>
      <c r="Q85" s="33"/>
      <c r="R85" s="33"/>
      <c r="S85" s="33"/>
      <c r="T85" s="39"/>
    </row>
    <row r="86" spans="1:20" ht="78.75" x14ac:dyDescent="0.2">
      <c r="A86" s="33">
        <v>3</v>
      </c>
      <c r="B86" s="29" t="s">
        <v>105</v>
      </c>
      <c r="C86" s="29"/>
      <c r="D86" s="33">
        <f t="shared" si="15"/>
        <v>29</v>
      </c>
      <c r="E86" s="33"/>
      <c r="F86" s="44" t="s">
        <v>52</v>
      </c>
      <c r="G86" s="33"/>
      <c r="H86" s="45" t="s">
        <v>144</v>
      </c>
      <c r="I86" s="46"/>
      <c r="J86" s="47">
        <f t="shared" si="14"/>
        <v>54.800000000000004</v>
      </c>
      <c r="K86" s="48">
        <v>16.899999999999999</v>
      </c>
      <c r="L86" s="33">
        <v>18.3</v>
      </c>
      <c r="M86" s="33">
        <v>19.600000000000001</v>
      </c>
      <c r="N86" s="33"/>
      <c r="O86" s="29" t="s">
        <v>145</v>
      </c>
      <c r="P86" s="49">
        <v>1</v>
      </c>
      <c r="Q86" s="33" t="s">
        <v>55</v>
      </c>
      <c r="R86" s="33"/>
      <c r="S86" s="33"/>
      <c r="T86" s="39"/>
    </row>
    <row r="87" spans="1:20" s="55" customFormat="1" ht="78.75" x14ac:dyDescent="0.2">
      <c r="A87" s="33">
        <v>4</v>
      </c>
      <c r="B87" s="33" t="s">
        <v>58</v>
      </c>
      <c r="C87" s="29" t="s">
        <v>146</v>
      </c>
      <c r="D87" s="33">
        <f t="shared" si="15"/>
        <v>30</v>
      </c>
      <c r="E87" s="53"/>
      <c r="F87" s="44" t="s">
        <v>52</v>
      </c>
      <c r="G87" s="53"/>
      <c r="H87" s="46" t="s">
        <v>147</v>
      </c>
      <c r="I87" s="46"/>
      <c r="J87" s="47">
        <f t="shared" si="14"/>
        <v>0</v>
      </c>
      <c r="K87" s="48"/>
      <c r="L87" s="33">
        <v>0</v>
      </c>
      <c r="M87" s="33">
        <v>0</v>
      </c>
      <c r="N87" s="53"/>
      <c r="O87" s="29" t="s">
        <v>103</v>
      </c>
      <c r="P87" s="49"/>
      <c r="Q87" s="53"/>
      <c r="R87" s="53"/>
      <c r="S87" s="53"/>
      <c r="T87" s="54"/>
    </row>
    <row r="88" spans="1:20" s="55" customFormat="1" ht="78.75" x14ac:dyDescent="0.2">
      <c r="A88" s="33">
        <v>3</v>
      </c>
      <c r="B88" s="29" t="s">
        <v>105</v>
      </c>
      <c r="C88" s="29"/>
      <c r="D88" s="33">
        <f t="shared" si="15"/>
        <v>31</v>
      </c>
      <c r="E88" s="53"/>
      <c r="F88" s="44" t="s">
        <v>52</v>
      </c>
      <c r="G88" s="53"/>
      <c r="H88" s="45" t="s">
        <v>148</v>
      </c>
      <c r="I88" s="46"/>
      <c r="J88" s="47">
        <f t="shared" si="14"/>
        <v>108.70000000000002</v>
      </c>
      <c r="K88" s="48">
        <v>33.5</v>
      </c>
      <c r="L88" s="33">
        <v>36.300000000000004</v>
      </c>
      <c r="M88" s="33">
        <v>38.9</v>
      </c>
      <c r="N88" s="53"/>
      <c r="O88" s="33" t="s">
        <v>137</v>
      </c>
      <c r="P88" s="49">
        <v>1</v>
      </c>
      <c r="Q88" s="33" t="s">
        <v>104</v>
      </c>
      <c r="R88" s="53"/>
      <c r="S88" s="53"/>
      <c r="T88" s="54"/>
    </row>
    <row r="89" spans="1:20" s="55" customFormat="1" ht="78.75" x14ac:dyDescent="0.2">
      <c r="A89" s="33">
        <v>4</v>
      </c>
      <c r="B89" s="29" t="s">
        <v>105</v>
      </c>
      <c r="C89" s="29"/>
      <c r="D89" s="33">
        <f t="shared" si="15"/>
        <v>32</v>
      </c>
      <c r="E89" s="53"/>
      <c r="F89" s="44" t="s">
        <v>52</v>
      </c>
      <c r="G89" s="53"/>
      <c r="H89" s="45" t="s">
        <v>149</v>
      </c>
      <c r="I89" s="46"/>
      <c r="J89" s="58">
        <f t="shared" si="14"/>
        <v>33.799999999999997</v>
      </c>
      <c r="K89" s="48">
        <v>10.4</v>
      </c>
      <c r="L89" s="33">
        <v>11.299999999999999</v>
      </c>
      <c r="M89" s="33">
        <v>12.1</v>
      </c>
      <c r="N89" s="53"/>
      <c r="O89" s="33" t="s">
        <v>137</v>
      </c>
      <c r="P89" s="49">
        <v>1</v>
      </c>
      <c r="Q89" s="33" t="s">
        <v>104</v>
      </c>
      <c r="R89" s="53"/>
      <c r="S89" s="53"/>
      <c r="T89" s="54"/>
    </row>
    <row r="90" spans="1:20" ht="78.75" x14ac:dyDescent="0.2">
      <c r="A90" s="33">
        <v>4</v>
      </c>
      <c r="B90" s="29" t="s">
        <v>150</v>
      </c>
      <c r="C90" s="29" t="s">
        <v>151</v>
      </c>
      <c r="D90" s="33">
        <f t="shared" si="15"/>
        <v>33</v>
      </c>
      <c r="E90" s="33"/>
      <c r="F90" s="44" t="s">
        <v>52</v>
      </c>
      <c r="G90" s="33"/>
      <c r="H90" s="45" t="s">
        <v>152</v>
      </c>
      <c r="I90" s="46"/>
      <c r="J90" s="47">
        <f t="shared" si="14"/>
        <v>259.8</v>
      </c>
      <c r="K90" s="48">
        <v>80.2</v>
      </c>
      <c r="L90" s="33">
        <v>86.8</v>
      </c>
      <c r="M90" s="33">
        <v>92.8</v>
      </c>
      <c r="N90" s="33"/>
      <c r="O90" s="29" t="s">
        <v>103</v>
      </c>
      <c r="P90" s="49">
        <v>4</v>
      </c>
      <c r="Q90" s="33" t="s">
        <v>55</v>
      </c>
      <c r="R90" s="33"/>
      <c r="S90" s="33"/>
      <c r="T90" s="39"/>
    </row>
    <row r="91" spans="1:20" ht="78.75" x14ac:dyDescent="0.2">
      <c r="A91" s="33">
        <v>4</v>
      </c>
      <c r="B91" s="29" t="s">
        <v>56</v>
      </c>
      <c r="C91" s="29" t="s">
        <v>134</v>
      </c>
      <c r="D91" s="33">
        <f t="shared" si="15"/>
        <v>34</v>
      </c>
      <c r="E91" s="33"/>
      <c r="F91" s="44" t="s">
        <v>52</v>
      </c>
      <c r="G91" s="33"/>
      <c r="H91" s="45" t="s">
        <v>153</v>
      </c>
      <c r="I91" s="46"/>
      <c r="J91" s="47">
        <f t="shared" si="14"/>
        <v>9</v>
      </c>
      <c r="K91" s="48">
        <v>2.7</v>
      </c>
      <c r="L91" s="33">
        <v>3</v>
      </c>
      <c r="M91" s="33">
        <v>3.3000000000000003</v>
      </c>
      <c r="N91" s="33"/>
      <c r="O91" s="29" t="s">
        <v>103</v>
      </c>
      <c r="P91" s="49">
        <v>1</v>
      </c>
      <c r="Q91" s="33" t="s">
        <v>55</v>
      </c>
      <c r="R91" s="33"/>
      <c r="S91" s="33"/>
      <c r="T91" s="39"/>
    </row>
    <row r="92" spans="1:20" s="55" customFormat="1" ht="78.75" x14ac:dyDescent="0.2">
      <c r="A92" s="33">
        <v>3</v>
      </c>
      <c r="B92" s="29" t="s">
        <v>105</v>
      </c>
      <c r="C92" s="29"/>
      <c r="D92" s="33">
        <f t="shared" si="15"/>
        <v>35</v>
      </c>
      <c r="E92" s="53"/>
      <c r="F92" s="44" t="s">
        <v>52</v>
      </c>
      <c r="G92" s="53"/>
      <c r="H92" s="45" t="s">
        <v>154</v>
      </c>
      <c r="I92" s="46"/>
      <c r="J92" s="47">
        <f t="shared" si="14"/>
        <v>74</v>
      </c>
      <c r="K92" s="48">
        <v>22.8</v>
      </c>
      <c r="L92" s="33">
        <v>24.700000000000003</v>
      </c>
      <c r="M92" s="33">
        <v>26.5</v>
      </c>
      <c r="N92" s="53"/>
      <c r="O92" s="29" t="s">
        <v>137</v>
      </c>
      <c r="P92" s="49">
        <v>1</v>
      </c>
      <c r="Q92" s="33" t="s">
        <v>55</v>
      </c>
      <c r="R92" s="53"/>
      <c r="S92" s="53"/>
      <c r="T92" s="54"/>
    </row>
    <row r="93" spans="1:20" ht="78.75" x14ac:dyDescent="0.2">
      <c r="A93" s="33">
        <v>4</v>
      </c>
      <c r="B93" s="33" t="s">
        <v>58</v>
      </c>
      <c r="C93" s="33" t="s">
        <v>155</v>
      </c>
      <c r="D93" s="33">
        <f t="shared" si="15"/>
        <v>36</v>
      </c>
      <c r="E93" s="33"/>
      <c r="F93" s="44" t="s">
        <v>52</v>
      </c>
      <c r="G93" s="33"/>
      <c r="H93" s="45" t="s">
        <v>156</v>
      </c>
      <c r="I93" s="46"/>
      <c r="J93" s="47">
        <f t="shared" si="14"/>
        <v>41.3</v>
      </c>
      <c r="K93" s="48">
        <v>12.7</v>
      </c>
      <c r="L93" s="33">
        <v>13.799999999999999</v>
      </c>
      <c r="M93" s="33">
        <v>14.799999999999999</v>
      </c>
      <c r="N93" s="33"/>
      <c r="O93" s="33" t="s">
        <v>103</v>
      </c>
      <c r="P93" s="49">
        <v>49</v>
      </c>
      <c r="Q93" s="33" t="s">
        <v>104</v>
      </c>
      <c r="R93" s="33"/>
      <c r="S93" s="33"/>
      <c r="T93" s="39"/>
    </row>
    <row r="94" spans="1:20" ht="78.75" x14ac:dyDescent="0.2">
      <c r="A94" s="33">
        <v>4</v>
      </c>
      <c r="B94" s="29" t="s">
        <v>56</v>
      </c>
      <c r="C94" s="29" t="s">
        <v>134</v>
      </c>
      <c r="D94" s="33">
        <f t="shared" si="15"/>
        <v>37</v>
      </c>
      <c r="E94" s="33"/>
      <c r="F94" s="44" t="s">
        <v>52</v>
      </c>
      <c r="G94" s="33"/>
      <c r="H94" s="46" t="s">
        <v>157</v>
      </c>
      <c r="I94" s="46"/>
      <c r="J94" s="47">
        <f t="shared" si="14"/>
        <v>0</v>
      </c>
      <c r="K94" s="38"/>
      <c r="L94" s="33">
        <v>0</v>
      </c>
      <c r="M94" s="33">
        <v>0</v>
      </c>
      <c r="N94" s="33"/>
      <c r="O94" s="33"/>
      <c r="P94" s="49"/>
      <c r="Q94" s="33"/>
      <c r="R94" s="33"/>
      <c r="S94" s="33"/>
      <c r="T94" s="39"/>
    </row>
    <row r="95" spans="1:20" ht="78.75" x14ac:dyDescent="0.2">
      <c r="A95" s="33">
        <v>3</v>
      </c>
      <c r="B95" s="29" t="s">
        <v>105</v>
      </c>
      <c r="C95" s="29"/>
      <c r="D95" s="33">
        <f t="shared" si="15"/>
        <v>38</v>
      </c>
      <c r="E95" s="33"/>
      <c r="F95" s="44" t="s">
        <v>52</v>
      </c>
      <c r="G95" s="33"/>
      <c r="H95" s="45" t="s">
        <v>158</v>
      </c>
      <c r="I95" s="46"/>
      <c r="J95" s="47">
        <f t="shared" si="14"/>
        <v>1829.4</v>
      </c>
      <c r="K95" s="48">
        <v>564.79999999999995</v>
      </c>
      <c r="L95" s="33">
        <v>611.20000000000005</v>
      </c>
      <c r="M95" s="33">
        <v>653.4</v>
      </c>
      <c r="N95" s="33"/>
      <c r="O95" s="33" t="s">
        <v>137</v>
      </c>
      <c r="P95" s="49">
        <v>1</v>
      </c>
      <c r="Q95" s="33" t="s">
        <v>55</v>
      </c>
      <c r="R95" s="33"/>
      <c r="S95" s="33"/>
      <c r="T95" s="39"/>
    </row>
    <row r="96" spans="1:20" ht="78.75" x14ac:dyDescent="0.2">
      <c r="A96" s="33">
        <v>4</v>
      </c>
      <c r="B96" s="29" t="s">
        <v>95</v>
      </c>
      <c r="C96" s="33" t="s">
        <v>159</v>
      </c>
      <c r="D96" s="33">
        <f t="shared" si="15"/>
        <v>39</v>
      </c>
      <c r="E96" s="33"/>
      <c r="F96" s="44" t="s">
        <v>52</v>
      </c>
      <c r="G96" s="33"/>
      <c r="H96" s="46" t="s">
        <v>160</v>
      </c>
      <c r="I96" s="46"/>
      <c r="J96" s="47">
        <f t="shared" si="14"/>
        <v>0</v>
      </c>
      <c r="K96" s="38"/>
      <c r="L96" s="33">
        <v>0</v>
      </c>
      <c r="M96" s="33">
        <v>0</v>
      </c>
      <c r="N96" s="33"/>
      <c r="O96" s="29" t="s">
        <v>161</v>
      </c>
      <c r="P96" s="49"/>
      <c r="Q96" s="33"/>
      <c r="R96" s="33"/>
      <c r="S96" s="33"/>
      <c r="T96" s="39"/>
    </row>
    <row r="97" spans="1:20" ht="78.75" x14ac:dyDescent="0.2">
      <c r="A97" s="33">
        <v>4</v>
      </c>
      <c r="B97" s="33" t="s">
        <v>58</v>
      </c>
      <c r="C97" s="33" t="s">
        <v>162</v>
      </c>
      <c r="D97" s="33">
        <f t="shared" si="15"/>
        <v>40</v>
      </c>
      <c r="E97" s="33"/>
      <c r="F97" s="44" t="s">
        <v>52</v>
      </c>
      <c r="G97" s="33"/>
      <c r="H97" s="46" t="s">
        <v>163</v>
      </c>
      <c r="I97" s="46"/>
      <c r="J97" s="47">
        <f t="shared" si="14"/>
        <v>0</v>
      </c>
      <c r="K97" s="38"/>
      <c r="L97" s="33">
        <v>0</v>
      </c>
      <c r="M97" s="33">
        <v>0</v>
      </c>
      <c r="N97" s="33"/>
      <c r="O97" s="29" t="s">
        <v>161</v>
      </c>
      <c r="P97" s="49"/>
      <c r="Q97" s="33"/>
      <c r="R97" s="33"/>
      <c r="S97" s="33"/>
      <c r="T97" s="39"/>
    </row>
    <row r="98" spans="1:20" ht="78.75" x14ac:dyDescent="0.2">
      <c r="A98" s="33">
        <v>3</v>
      </c>
      <c r="B98" s="29" t="s">
        <v>56</v>
      </c>
      <c r="C98" s="33" t="s">
        <v>111</v>
      </c>
      <c r="D98" s="33">
        <f t="shared" si="15"/>
        <v>41</v>
      </c>
      <c r="E98" s="33"/>
      <c r="F98" s="44" t="s">
        <v>52</v>
      </c>
      <c r="G98" s="33"/>
      <c r="H98" s="57" t="s">
        <v>164</v>
      </c>
      <c r="I98" s="57"/>
      <c r="J98" s="47">
        <f t="shared" si="14"/>
        <v>0</v>
      </c>
      <c r="K98" s="38"/>
      <c r="L98" s="33">
        <v>0</v>
      </c>
      <c r="M98" s="33">
        <v>0</v>
      </c>
      <c r="N98" s="33"/>
      <c r="O98" s="33"/>
      <c r="P98" s="49"/>
      <c r="Q98" s="33"/>
      <c r="R98" s="33"/>
      <c r="S98" s="33"/>
      <c r="T98" s="39"/>
    </row>
    <row r="99" spans="1:20" ht="78.75" x14ac:dyDescent="0.2">
      <c r="A99" s="33">
        <v>4</v>
      </c>
      <c r="B99" s="29" t="s">
        <v>56</v>
      </c>
      <c r="C99" s="33" t="s">
        <v>111</v>
      </c>
      <c r="D99" s="33">
        <f t="shared" si="15"/>
        <v>42</v>
      </c>
      <c r="E99" s="33"/>
      <c r="F99" s="44" t="s">
        <v>52</v>
      </c>
      <c r="G99" s="33"/>
      <c r="H99" s="46" t="s">
        <v>165</v>
      </c>
      <c r="I99" s="46"/>
      <c r="J99" s="47">
        <f t="shared" si="14"/>
        <v>0</v>
      </c>
      <c r="K99" s="38"/>
      <c r="L99" s="33">
        <v>0</v>
      </c>
      <c r="M99" s="33">
        <v>0</v>
      </c>
      <c r="N99" s="33"/>
      <c r="O99" s="33"/>
      <c r="P99" s="49"/>
      <c r="Q99" s="33"/>
      <c r="R99" s="33"/>
      <c r="S99" s="33"/>
      <c r="T99" s="39"/>
    </row>
    <row r="100" spans="1:20" ht="78.75" x14ac:dyDescent="0.2">
      <c r="A100" s="33">
        <v>3</v>
      </c>
      <c r="B100" s="29" t="s">
        <v>105</v>
      </c>
      <c r="C100" s="29"/>
      <c r="D100" s="33">
        <f t="shared" si="15"/>
        <v>43</v>
      </c>
      <c r="E100" s="33"/>
      <c r="F100" s="44" t="s">
        <v>52</v>
      </c>
      <c r="G100" s="33"/>
      <c r="H100" s="45" t="s">
        <v>166</v>
      </c>
      <c r="I100" s="46"/>
      <c r="J100" s="47">
        <f t="shared" si="14"/>
        <v>43.1</v>
      </c>
      <c r="K100" s="38">
        <v>13.3</v>
      </c>
      <c r="L100" s="33">
        <v>14.4</v>
      </c>
      <c r="M100" s="33">
        <v>15.4</v>
      </c>
      <c r="N100" s="33"/>
      <c r="O100" s="33" t="s">
        <v>94</v>
      </c>
      <c r="P100" s="49">
        <v>49.74</v>
      </c>
      <c r="Q100" s="33" t="s">
        <v>167</v>
      </c>
      <c r="R100" s="33"/>
      <c r="S100" s="33"/>
      <c r="T100" s="39"/>
    </row>
    <row r="101" spans="1:20" ht="78.75" x14ac:dyDescent="0.2">
      <c r="A101" s="33">
        <v>3</v>
      </c>
      <c r="B101" s="29" t="s">
        <v>56</v>
      </c>
      <c r="C101" s="33" t="s">
        <v>111</v>
      </c>
      <c r="D101" s="33">
        <f t="shared" si="15"/>
        <v>44</v>
      </c>
      <c r="E101" s="33"/>
      <c r="F101" s="44" t="s">
        <v>52</v>
      </c>
      <c r="G101" s="33"/>
      <c r="H101" s="46" t="s">
        <v>168</v>
      </c>
      <c r="I101" s="46"/>
      <c r="J101" s="47">
        <f t="shared" si="14"/>
        <v>0</v>
      </c>
      <c r="K101" s="38"/>
      <c r="L101" s="33">
        <v>0</v>
      </c>
      <c r="M101" s="33">
        <v>0</v>
      </c>
      <c r="N101" s="33"/>
      <c r="O101" s="33"/>
      <c r="P101" s="49"/>
      <c r="Q101" s="33"/>
      <c r="R101" s="33"/>
      <c r="S101" s="33"/>
      <c r="T101" s="39"/>
    </row>
    <row r="102" spans="1:20" ht="78.75" x14ac:dyDescent="0.2">
      <c r="A102" s="33">
        <v>3</v>
      </c>
      <c r="B102" s="29" t="s">
        <v>105</v>
      </c>
      <c r="C102" s="29"/>
      <c r="D102" s="33">
        <f t="shared" si="15"/>
        <v>45</v>
      </c>
      <c r="E102" s="33"/>
      <c r="F102" s="44" t="s">
        <v>52</v>
      </c>
      <c r="G102" s="33"/>
      <c r="H102" s="45" t="s">
        <v>169</v>
      </c>
      <c r="I102" s="46"/>
      <c r="J102" s="47">
        <f t="shared" si="14"/>
        <v>943.5</v>
      </c>
      <c r="K102" s="38">
        <v>291.3</v>
      </c>
      <c r="L102" s="33">
        <v>315.20000000000005</v>
      </c>
      <c r="M102" s="33">
        <v>337</v>
      </c>
      <c r="N102" s="33"/>
      <c r="O102" s="33" t="s">
        <v>94</v>
      </c>
      <c r="P102" s="49">
        <v>29.5</v>
      </c>
      <c r="Q102" s="33" t="s">
        <v>104</v>
      </c>
      <c r="R102" s="33"/>
      <c r="S102" s="33"/>
      <c r="T102" s="39"/>
    </row>
    <row r="103" spans="1:20" ht="78.75" x14ac:dyDescent="0.2">
      <c r="A103" s="33">
        <v>3</v>
      </c>
      <c r="B103" s="29" t="s">
        <v>105</v>
      </c>
      <c r="C103" s="29"/>
      <c r="D103" s="33">
        <f t="shared" si="15"/>
        <v>46</v>
      </c>
      <c r="E103" s="33"/>
      <c r="F103" s="44" t="s">
        <v>52</v>
      </c>
      <c r="G103" s="33"/>
      <c r="H103" s="45" t="s">
        <v>170</v>
      </c>
      <c r="I103" s="46"/>
      <c r="J103" s="47">
        <f t="shared" si="14"/>
        <v>0</v>
      </c>
      <c r="K103" s="38"/>
      <c r="L103" s="33">
        <v>0</v>
      </c>
      <c r="M103" s="33">
        <v>0</v>
      </c>
      <c r="N103" s="33"/>
      <c r="O103" s="33" t="s">
        <v>137</v>
      </c>
      <c r="P103" s="49">
        <v>1</v>
      </c>
      <c r="Q103" s="33" t="s">
        <v>55</v>
      </c>
      <c r="R103" s="33"/>
      <c r="S103" s="33"/>
      <c r="T103" s="39"/>
    </row>
    <row r="104" spans="1:20" ht="78.75" x14ac:dyDescent="0.2">
      <c r="A104" s="33">
        <v>3</v>
      </c>
      <c r="B104" s="29" t="s">
        <v>105</v>
      </c>
      <c r="C104" s="29"/>
      <c r="D104" s="33">
        <f t="shared" si="15"/>
        <v>47</v>
      </c>
      <c r="E104" s="33"/>
      <c r="F104" s="44" t="s">
        <v>52</v>
      </c>
      <c r="G104" s="33"/>
      <c r="H104" s="46" t="s">
        <v>171</v>
      </c>
      <c r="I104" s="46"/>
      <c r="J104" s="47">
        <f t="shared" si="14"/>
        <v>0</v>
      </c>
      <c r="K104" s="38"/>
      <c r="L104" s="33">
        <v>0</v>
      </c>
      <c r="M104" s="33">
        <v>0</v>
      </c>
      <c r="N104" s="33"/>
      <c r="O104" s="33"/>
      <c r="P104" s="49"/>
      <c r="Q104" s="33"/>
      <c r="R104" s="33"/>
      <c r="S104" s="33"/>
      <c r="T104" s="39"/>
    </row>
    <row r="105" spans="1:20" ht="78.75" x14ac:dyDescent="0.2">
      <c r="A105" s="33">
        <v>3</v>
      </c>
      <c r="B105" s="29" t="s">
        <v>105</v>
      </c>
      <c r="C105" s="59"/>
      <c r="D105" s="33">
        <f t="shared" si="15"/>
        <v>48</v>
      </c>
      <c r="E105" s="33"/>
      <c r="F105" s="44" t="s">
        <v>52</v>
      </c>
      <c r="G105" s="33"/>
      <c r="H105" s="60" t="s">
        <v>172</v>
      </c>
      <c r="I105" s="61"/>
      <c r="J105" s="58">
        <f t="shared" si="14"/>
        <v>185</v>
      </c>
      <c r="K105" s="38">
        <v>57.1</v>
      </c>
      <c r="L105" s="33">
        <v>61.800000000000004</v>
      </c>
      <c r="M105" s="33">
        <v>66.099999999999994</v>
      </c>
      <c r="N105" s="33"/>
      <c r="O105" s="33" t="s">
        <v>137</v>
      </c>
      <c r="P105" s="49">
        <v>1</v>
      </c>
      <c r="Q105" s="33" t="s">
        <v>55</v>
      </c>
      <c r="R105" s="33"/>
      <c r="S105" s="33"/>
      <c r="T105" s="39"/>
    </row>
    <row r="106" spans="1:20" ht="78.75" x14ac:dyDescent="0.2">
      <c r="A106" s="33">
        <v>3</v>
      </c>
      <c r="B106" s="29" t="s">
        <v>105</v>
      </c>
      <c r="C106" s="29"/>
      <c r="D106" s="33">
        <f t="shared" si="15"/>
        <v>49</v>
      </c>
      <c r="E106" s="33"/>
      <c r="F106" s="44" t="s">
        <v>52</v>
      </c>
      <c r="G106" s="33"/>
      <c r="H106" s="46" t="s">
        <v>173</v>
      </c>
      <c r="I106" s="46"/>
      <c r="J106" s="47">
        <f t="shared" si="14"/>
        <v>0</v>
      </c>
      <c r="K106" s="48"/>
      <c r="L106" s="33">
        <v>0</v>
      </c>
      <c r="M106" s="33">
        <v>0</v>
      </c>
      <c r="N106" s="33"/>
      <c r="O106" s="33"/>
      <c r="P106" s="49"/>
      <c r="Q106" s="33"/>
      <c r="R106" s="33"/>
      <c r="S106" s="33"/>
      <c r="T106" s="39"/>
    </row>
    <row r="107" spans="1:20" s="66" customFormat="1" ht="78.75" x14ac:dyDescent="0.2">
      <c r="A107" s="33">
        <v>3</v>
      </c>
      <c r="B107" s="33" t="s">
        <v>58</v>
      </c>
      <c r="C107" s="33" t="s">
        <v>174</v>
      </c>
      <c r="D107" s="33">
        <f>D106+1</f>
        <v>50</v>
      </c>
      <c r="E107" s="33"/>
      <c r="F107" s="44" t="s">
        <v>52</v>
      </c>
      <c r="G107" s="33"/>
      <c r="H107" s="45" t="s">
        <v>175</v>
      </c>
      <c r="I107" s="62"/>
      <c r="J107" s="47">
        <f t="shared" si="14"/>
        <v>192.5</v>
      </c>
      <c r="K107" s="48">
        <v>59.4</v>
      </c>
      <c r="L107" s="33">
        <v>64.3</v>
      </c>
      <c r="M107" s="33">
        <v>68.8</v>
      </c>
      <c r="N107" s="63"/>
      <c r="O107" s="63"/>
      <c r="P107" s="64"/>
      <c r="Q107" s="33" t="s">
        <v>55</v>
      </c>
      <c r="R107" s="63"/>
      <c r="S107" s="63"/>
      <c r="T107" s="65"/>
    </row>
    <row r="108" spans="1:20" ht="78.75" x14ac:dyDescent="0.2">
      <c r="A108" s="33">
        <v>2</v>
      </c>
      <c r="B108" s="29" t="s">
        <v>56</v>
      </c>
      <c r="C108" s="33" t="s">
        <v>111</v>
      </c>
      <c r="D108" s="33">
        <f t="shared" si="15"/>
        <v>51</v>
      </c>
      <c r="E108" s="33"/>
      <c r="F108" s="44" t="s">
        <v>52</v>
      </c>
      <c r="G108" s="33"/>
      <c r="H108" s="46" t="s">
        <v>176</v>
      </c>
      <c r="I108" s="46"/>
      <c r="J108" s="47">
        <f t="shared" si="14"/>
        <v>0</v>
      </c>
      <c r="K108" s="38"/>
      <c r="L108" s="33">
        <v>0</v>
      </c>
      <c r="M108" s="33">
        <v>0</v>
      </c>
      <c r="N108" s="33"/>
      <c r="O108" s="33"/>
      <c r="P108" s="49"/>
      <c r="Q108" s="33"/>
      <c r="R108" s="33"/>
      <c r="S108" s="33"/>
      <c r="T108" s="39"/>
    </row>
    <row r="109" spans="1:20" ht="78.75" x14ac:dyDescent="0.2">
      <c r="A109" s="33">
        <v>3</v>
      </c>
      <c r="B109" s="29" t="s">
        <v>105</v>
      </c>
      <c r="C109" s="29"/>
      <c r="D109" s="33">
        <f>D108+1</f>
        <v>52</v>
      </c>
      <c r="E109" s="33"/>
      <c r="F109" s="44" t="s">
        <v>52</v>
      </c>
      <c r="G109" s="33"/>
      <c r="H109" s="46" t="s">
        <v>177</v>
      </c>
      <c r="I109" s="46"/>
      <c r="J109" s="47">
        <f t="shared" si="14"/>
        <v>0</v>
      </c>
      <c r="K109" s="38"/>
      <c r="L109" s="33">
        <v>0</v>
      </c>
      <c r="M109" s="33">
        <v>0</v>
      </c>
      <c r="N109" s="33"/>
      <c r="O109" s="33"/>
      <c r="P109" s="49"/>
      <c r="Q109" s="33"/>
      <c r="R109" s="33"/>
      <c r="S109" s="33"/>
      <c r="T109" s="39"/>
    </row>
    <row r="110" spans="1:20" ht="78.75" x14ac:dyDescent="0.2">
      <c r="A110" s="33">
        <v>4</v>
      </c>
      <c r="B110" s="29" t="s">
        <v>178</v>
      </c>
      <c r="C110" s="33" t="s">
        <v>179</v>
      </c>
      <c r="D110" s="33">
        <f>D109+1</f>
        <v>53</v>
      </c>
      <c r="E110" s="33"/>
      <c r="F110" s="44" t="s">
        <v>52</v>
      </c>
      <c r="G110" s="33"/>
      <c r="H110" s="46" t="s">
        <v>180</v>
      </c>
      <c r="I110" s="46"/>
      <c r="J110" s="47">
        <f t="shared" si="14"/>
        <v>0</v>
      </c>
      <c r="K110" s="38"/>
      <c r="L110" s="33">
        <v>0</v>
      </c>
      <c r="M110" s="33">
        <v>0</v>
      </c>
      <c r="N110" s="33"/>
      <c r="O110" s="33"/>
      <c r="P110" s="49"/>
      <c r="Q110" s="33"/>
      <c r="R110" s="33"/>
      <c r="S110" s="33"/>
      <c r="T110" s="39"/>
    </row>
    <row r="111" spans="1:20" ht="78.75" x14ac:dyDescent="0.2">
      <c r="A111" s="33">
        <v>4</v>
      </c>
      <c r="B111" s="29" t="s">
        <v>56</v>
      </c>
      <c r="C111" s="33" t="s">
        <v>181</v>
      </c>
      <c r="D111" s="33">
        <f t="shared" si="15"/>
        <v>54</v>
      </c>
      <c r="E111" s="33"/>
      <c r="F111" s="44" t="s">
        <v>52</v>
      </c>
      <c r="G111" s="33"/>
      <c r="H111" s="46" t="s">
        <v>182</v>
      </c>
      <c r="I111" s="46"/>
      <c r="J111" s="47">
        <f t="shared" si="14"/>
        <v>0</v>
      </c>
      <c r="K111" s="38"/>
      <c r="L111" s="33">
        <v>0</v>
      </c>
      <c r="M111" s="33">
        <v>0</v>
      </c>
      <c r="N111" s="33"/>
      <c r="O111" s="33"/>
      <c r="P111" s="49"/>
      <c r="Q111" s="33"/>
      <c r="R111" s="33"/>
      <c r="S111" s="33"/>
      <c r="T111" s="39"/>
    </row>
    <row r="112" spans="1:20" ht="78.75" x14ac:dyDescent="0.2">
      <c r="A112" s="33">
        <v>4</v>
      </c>
      <c r="B112" s="29" t="s">
        <v>105</v>
      </c>
      <c r="C112" s="29"/>
      <c r="D112" s="33">
        <f t="shared" si="15"/>
        <v>55</v>
      </c>
      <c r="E112" s="33"/>
      <c r="F112" s="44" t="s">
        <v>52</v>
      </c>
      <c r="G112" s="33"/>
      <c r="H112" s="46" t="s">
        <v>183</v>
      </c>
      <c r="I112" s="46"/>
      <c r="J112" s="47">
        <f t="shared" si="14"/>
        <v>0</v>
      </c>
      <c r="K112" s="38"/>
      <c r="L112" s="33">
        <v>0</v>
      </c>
      <c r="M112" s="33">
        <v>0</v>
      </c>
      <c r="N112" s="33"/>
      <c r="O112" s="33"/>
      <c r="P112" s="49"/>
      <c r="Q112" s="33"/>
      <c r="R112" s="33"/>
      <c r="S112" s="33"/>
      <c r="T112" s="39"/>
    </row>
    <row r="113" spans="1:20" ht="78.75" x14ac:dyDescent="0.2">
      <c r="A113" s="33">
        <v>4</v>
      </c>
      <c r="B113" s="29" t="s">
        <v>105</v>
      </c>
      <c r="C113" s="29"/>
      <c r="D113" s="33">
        <f t="shared" si="15"/>
        <v>56</v>
      </c>
      <c r="E113" s="33"/>
      <c r="F113" s="44" t="s">
        <v>52</v>
      </c>
      <c r="G113" s="33"/>
      <c r="H113" s="46" t="s">
        <v>184</v>
      </c>
      <c r="I113" s="46"/>
      <c r="J113" s="47">
        <f t="shared" si="14"/>
        <v>0</v>
      </c>
      <c r="K113" s="38"/>
      <c r="L113" s="33">
        <v>0</v>
      </c>
      <c r="M113" s="33">
        <v>0</v>
      </c>
      <c r="N113" s="33"/>
      <c r="O113" s="33"/>
      <c r="P113" s="49"/>
      <c r="Q113" s="33"/>
      <c r="R113" s="33"/>
      <c r="S113" s="33"/>
      <c r="T113" s="39"/>
    </row>
    <row r="114" spans="1:20" ht="78.75" x14ac:dyDescent="0.2">
      <c r="A114" s="33">
        <v>3</v>
      </c>
      <c r="B114" s="29" t="s">
        <v>185</v>
      </c>
      <c r="C114" s="33" t="s">
        <v>186</v>
      </c>
      <c r="D114" s="33">
        <f t="shared" si="15"/>
        <v>57</v>
      </c>
      <c r="E114" s="33"/>
      <c r="F114" s="44" t="s">
        <v>52</v>
      </c>
      <c r="G114" s="33"/>
      <c r="H114" s="45" t="s">
        <v>187</v>
      </c>
      <c r="I114" s="46"/>
      <c r="J114" s="47">
        <f t="shared" si="14"/>
        <v>51.7</v>
      </c>
      <c r="K114" s="48">
        <v>15.9</v>
      </c>
      <c r="L114" s="33">
        <v>17.3</v>
      </c>
      <c r="M114" s="33">
        <v>18.5</v>
      </c>
      <c r="N114" s="33"/>
      <c r="O114" s="33" t="s">
        <v>188</v>
      </c>
      <c r="P114" s="49">
        <v>23</v>
      </c>
      <c r="Q114" s="33" t="s">
        <v>104</v>
      </c>
      <c r="R114" s="33"/>
      <c r="S114" s="33"/>
      <c r="T114" s="39"/>
    </row>
    <row r="115" spans="1:20" ht="78.75" x14ac:dyDescent="0.2">
      <c r="A115" s="33">
        <v>3</v>
      </c>
      <c r="B115" s="29" t="s">
        <v>56</v>
      </c>
      <c r="C115" s="33" t="s">
        <v>111</v>
      </c>
      <c r="D115" s="33">
        <f t="shared" si="15"/>
        <v>58</v>
      </c>
      <c r="E115" s="33"/>
      <c r="F115" s="44" t="s">
        <v>52</v>
      </c>
      <c r="G115" s="33"/>
      <c r="H115" s="46" t="s">
        <v>189</v>
      </c>
      <c r="I115" s="46"/>
      <c r="J115" s="47">
        <f t="shared" si="14"/>
        <v>0</v>
      </c>
      <c r="K115" s="38"/>
      <c r="L115" s="33">
        <v>0</v>
      </c>
      <c r="M115" s="33">
        <v>0</v>
      </c>
      <c r="N115" s="33"/>
      <c r="O115" s="33"/>
      <c r="P115" s="49"/>
      <c r="Q115" s="33"/>
      <c r="R115" s="33"/>
      <c r="S115" s="33"/>
      <c r="T115" s="39"/>
    </row>
    <row r="116" spans="1:20" ht="78.75" x14ac:dyDescent="0.2">
      <c r="A116" s="33">
        <v>3</v>
      </c>
      <c r="B116" s="29" t="s">
        <v>56</v>
      </c>
      <c r="C116" s="33" t="s">
        <v>111</v>
      </c>
      <c r="D116" s="33">
        <f t="shared" si="15"/>
        <v>59</v>
      </c>
      <c r="E116" s="33"/>
      <c r="F116" s="44" t="s">
        <v>52</v>
      </c>
      <c r="G116" s="33"/>
      <c r="H116" s="46" t="s">
        <v>190</v>
      </c>
      <c r="I116" s="46"/>
      <c r="J116" s="47">
        <f t="shared" si="14"/>
        <v>0</v>
      </c>
      <c r="K116" s="38"/>
      <c r="L116" s="33">
        <v>0</v>
      </c>
      <c r="M116" s="33">
        <v>0</v>
      </c>
      <c r="N116" s="33"/>
      <c r="O116" s="29"/>
      <c r="P116" s="49"/>
      <c r="Q116" s="33"/>
      <c r="R116" s="33"/>
      <c r="S116" s="33"/>
      <c r="T116" s="39"/>
    </row>
    <row r="117" spans="1:20" ht="78.75" x14ac:dyDescent="0.2">
      <c r="A117" s="33">
        <v>3</v>
      </c>
      <c r="B117" s="29" t="s">
        <v>56</v>
      </c>
      <c r="C117" s="29"/>
      <c r="D117" s="33">
        <f>D116+1</f>
        <v>60</v>
      </c>
      <c r="E117" s="33"/>
      <c r="F117" s="44" t="s">
        <v>52</v>
      </c>
      <c r="G117" s="33"/>
      <c r="H117" s="45" t="s">
        <v>191</v>
      </c>
      <c r="I117" s="46"/>
      <c r="J117" s="47">
        <f t="shared" si="14"/>
        <v>173.3</v>
      </c>
      <c r="K117" s="48">
        <v>53.5</v>
      </c>
      <c r="L117" s="33">
        <v>57.9</v>
      </c>
      <c r="M117" s="33">
        <v>61.9</v>
      </c>
      <c r="N117" s="33"/>
      <c r="O117" s="29" t="s">
        <v>192</v>
      </c>
      <c r="P117" s="49">
        <v>1</v>
      </c>
      <c r="Q117" s="33" t="s">
        <v>55</v>
      </c>
      <c r="R117" s="33"/>
      <c r="S117" s="33"/>
      <c r="T117" s="39"/>
    </row>
    <row r="118" spans="1:20" ht="78.75" x14ac:dyDescent="0.2">
      <c r="A118" s="33">
        <v>3</v>
      </c>
      <c r="B118" s="29" t="s">
        <v>56</v>
      </c>
      <c r="C118" s="29"/>
      <c r="D118" s="33">
        <f>D117+1</f>
        <v>61</v>
      </c>
      <c r="E118" s="33"/>
      <c r="F118" s="44" t="s">
        <v>52</v>
      </c>
      <c r="G118" s="33"/>
      <c r="H118" s="46" t="s">
        <v>193</v>
      </c>
      <c r="I118" s="46"/>
      <c r="J118" s="47">
        <f t="shared" si="14"/>
        <v>0</v>
      </c>
      <c r="K118" s="38"/>
      <c r="L118" s="33">
        <v>0</v>
      </c>
      <c r="M118" s="33">
        <v>0</v>
      </c>
      <c r="N118" s="33"/>
      <c r="O118" s="33"/>
      <c r="P118" s="49"/>
      <c r="Q118" s="33"/>
      <c r="R118" s="33"/>
      <c r="S118" s="33"/>
      <c r="T118" s="39"/>
    </row>
    <row r="119" spans="1:20" ht="78.75" x14ac:dyDescent="0.2">
      <c r="A119" s="33">
        <v>4</v>
      </c>
      <c r="B119" s="29" t="s">
        <v>56</v>
      </c>
      <c r="C119" s="29" t="s">
        <v>111</v>
      </c>
      <c r="D119" s="33">
        <f t="shared" si="15"/>
        <v>62</v>
      </c>
      <c r="E119" s="33"/>
      <c r="F119" s="44" t="s">
        <v>52</v>
      </c>
      <c r="G119" s="33"/>
      <c r="H119" s="46" t="s">
        <v>194</v>
      </c>
      <c r="I119" s="46"/>
      <c r="J119" s="47">
        <f t="shared" si="14"/>
        <v>0</v>
      </c>
      <c r="K119" s="38"/>
      <c r="L119" s="33">
        <v>0</v>
      </c>
      <c r="M119" s="33">
        <v>0</v>
      </c>
      <c r="N119" s="33"/>
      <c r="O119" s="33"/>
      <c r="P119" s="49"/>
      <c r="Q119" s="33"/>
      <c r="R119" s="33"/>
      <c r="S119" s="33"/>
      <c r="T119" s="39"/>
    </row>
    <row r="120" spans="1:20" ht="78.75" x14ac:dyDescent="0.2">
      <c r="A120" s="33">
        <v>2</v>
      </c>
      <c r="B120" s="29" t="s">
        <v>56</v>
      </c>
      <c r="C120" s="29" t="s">
        <v>195</v>
      </c>
      <c r="D120" s="33">
        <f t="shared" si="15"/>
        <v>63</v>
      </c>
      <c r="E120" s="33"/>
      <c r="F120" s="44" t="s">
        <v>52</v>
      </c>
      <c r="G120" s="33"/>
      <c r="H120" s="67" t="s">
        <v>196</v>
      </c>
      <c r="I120" s="67"/>
      <c r="J120" s="47">
        <f t="shared" si="14"/>
        <v>0</v>
      </c>
      <c r="K120" s="38"/>
      <c r="L120" s="33">
        <v>0</v>
      </c>
      <c r="M120" s="33">
        <v>0</v>
      </c>
      <c r="N120" s="33"/>
      <c r="O120" s="33"/>
      <c r="P120" s="49"/>
      <c r="Q120" s="33"/>
      <c r="R120" s="33"/>
      <c r="S120" s="33"/>
      <c r="T120" s="39"/>
    </row>
    <row r="121" spans="1:20" ht="78.75" x14ac:dyDescent="0.2">
      <c r="A121" s="33">
        <v>4</v>
      </c>
      <c r="B121" s="29" t="s">
        <v>185</v>
      </c>
      <c r="C121" s="29" t="s">
        <v>197</v>
      </c>
      <c r="D121" s="33">
        <v>64</v>
      </c>
      <c r="E121" s="33"/>
      <c r="F121" s="44" t="s">
        <v>52</v>
      </c>
      <c r="G121" s="33"/>
      <c r="H121" s="46" t="s">
        <v>198</v>
      </c>
      <c r="I121" s="46"/>
      <c r="J121" s="47">
        <f t="shared" si="14"/>
        <v>0</v>
      </c>
      <c r="K121" s="38"/>
      <c r="L121" s="33">
        <v>0</v>
      </c>
      <c r="M121" s="33">
        <v>0</v>
      </c>
      <c r="N121" s="33"/>
      <c r="O121" s="33"/>
      <c r="P121" s="49"/>
      <c r="Q121" s="33"/>
      <c r="R121" s="33"/>
      <c r="S121" s="33"/>
      <c r="T121" s="39"/>
    </row>
    <row r="122" spans="1:20" ht="78.75" x14ac:dyDescent="0.2">
      <c r="A122" s="50">
        <v>1</v>
      </c>
      <c r="B122" s="29" t="s">
        <v>199</v>
      </c>
      <c r="C122" s="29"/>
      <c r="D122" s="33">
        <f t="shared" ref="D122" si="16">D121+1</f>
        <v>65</v>
      </c>
      <c r="E122" s="33"/>
      <c r="F122" s="51" t="s">
        <v>52</v>
      </c>
      <c r="G122" s="33"/>
      <c r="H122" s="52" t="s">
        <v>200</v>
      </c>
      <c r="I122" s="46"/>
      <c r="J122" s="47">
        <f t="shared" si="14"/>
        <v>809.7</v>
      </c>
      <c r="K122" s="38">
        <v>250</v>
      </c>
      <c r="L122" s="33">
        <v>270.5</v>
      </c>
      <c r="M122" s="33">
        <v>289.20000000000005</v>
      </c>
      <c r="N122" s="33"/>
      <c r="O122" s="33"/>
      <c r="P122" s="49"/>
      <c r="Q122" s="33"/>
      <c r="R122" s="33"/>
      <c r="S122" s="33"/>
      <c r="T122" s="39"/>
    </row>
    <row r="123" spans="1:20" ht="78.75" x14ac:dyDescent="0.2">
      <c r="A123" s="50">
        <v>4</v>
      </c>
      <c r="B123" s="68" t="s">
        <v>56</v>
      </c>
      <c r="C123" s="33"/>
      <c r="D123" s="33">
        <f>D122+1</f>
        <v>66</v>
      </c>
      <c r="E123" s="33"/>
      <c r="F123" s="51" t="s">
        <v>52</v>
      </c>
      <c r="G123" s="33"/>
      <c r="H123" s="52" t="s">
        <v>201</v>
      </c>
      <c r="I123" s="46"/>
      <c r="J123" s="47">
        <f>SUM(K123,L123,M123,N123)</f>
        <v>1.2</v>
      </c>
      <c r="K123" s="38">
        <v>0.3</v>
      </c>
      <c r="L123" s="33">
        <v>0.4</v>
      </c>
      <c r="M123" s="33">
        <v>0.5</v>
      </c>
      <c r="N123" s="33"/>
      <c r="O123" s="33"/>
      <c r="P123" s="49"/>
      <c r="Q123" s="33"/>
      <c r="R123" s="33"/>
      <c r="S123" s="33"/>
      <c r="T123" s="39"/>
    </row>
    <row r="124" spans="1:20" ht="78.75" x14ac:dyDescent="0.2">
      <c r="A124" s="50">
        <v>3</v>
      </c>
      <c r="B124" s="68" t="s">
        <v>56</v>
      </c>
      <c r="C124" s="29"/>
      <c r="D124" s="33">
        <f t="shared" si="15"/>
        <v>67</v>
      </c>
      <c r="E124" s="33"/>
      <c r="F124" s="51" t="s">
        <v>52</v>
      </c>
      <c r="G124" s="33"/>
      <c r="H124" s="52" t="s">
        <v>202</v>
      </c>
      <c r="I124" s="46"/>
      <c r="J124" s="47">
        <f t="shared" ref="J124:J129" si="17">SUM(K124,L124,M124,N124)</f>
        <v>0</v>
      </c>
      <c r="K124" s="38"/>
      <c r="L124" s="33">
        <v>0</v>
      </c>
      <c r="M124" s="33">
        <v>0</v>
      </c>
      <c r="N124" s="33"/>
      <c r="O124" s="33"/>
      <c r="P124" s="49"/>
      <c r="Q124" s="33"/>
      <c r="R124" s="33"/>
      <c r="S124" s="33"/>
      <c r="T124" s="39"/>
    </row>
    <row r="125" spans="1:20" x14ac:dyDescent="0.2">
      <c r="A125" s="33"/>
      <c r="B125" s="29"/>
      <c r="C125" s="29"/>
      <c r="D125" s="33">
        <f>D124+1</f>
        <v>68</v>
      </c>
      <c r="E125" s="33"/>
      <c r="F125" s="33"/>
      <c r="G125" s="33"/>
      <c r="H125" s="46"/>
      <c r="I125" s="46"/>
      <c r="J125" s="47">
        <f t="shared" si="17"/>
        <v>0</v>
      </c>
      <c r="K125" s="38"/>
      <c r="L125" s="33">
        <v>0</v>
      </c>
      <c r="M125" s="33">
        <v>0</v>
      </c>
      <c r="N125" s="33"/>
      <c r="O125" s="33"/>
      <c r="P125" s="49"/>
      <c r="Q125" s="33"/>
      <c r="R125" s="33"/>
      <c r="S125" s="33"/>
      <c r="T125" s="39"/>
    </row>
    <row r="126" spans="1:20" x14ac:dyDescent="0.2">
      <c r="A126" s="33"/>
      <c r="B126" s="29"/>
      <c r="C126" s="29"/>
      <c r="D126" s="33">
        <f>D125+1</f>
        <v>69</v>
      </c>
      <c r="E126" s="33"/>
      <c r="F126" s="33"/>
      <c r="G126" s="33"/>
      <c r="H126" s="46"/>
      <c r="I126" s="46"/>
      <c r="J126" s="47">
        <f t="shared" si="17"/>
        <v>0</v>
      </c>
      <c r="K126" s="38"/>
      <c r="L126" s="33">
        <v>0</v>
      </c>
      <c r="M126" s="33">
        <v>0</v>
      </c>
      <c r="N126" s="33"/>
      <c r="O126" s="33"/>
      <c r="P126" s="49"/>
      <c r="Q126" s="33"/>
      <c r="R126" s="33"/>
      <c r="S126" s="33"/>
      <c r="T126" s="39"/>
    </row>
    <row r="127" spans="1:20" x14ac:dyDescent="0.2">
      <c r="A127" s="33"/>
      <c r="B127" s="29"/>
      <c r="C127" s="29"/>
      <c r="D127" s="33">
        <f>D126+1</f>
        <v>70</v>
      </c>
      <c r="E127" s="33"/>
      <c r="F127" s="33"/>
      <c r="G127" s="33"/>
      <c r="H127" s="46"/>
      <c r="I127" s="46"/>
      <c r="J127" s="47">
        <f t="shared" si="17"/>
        <v>0</v>
      </c>
      <c r="K127" s="38"/>
      <c r="L127" s="33">
        <v>0</v>
      </c>
      <c r="M127" s="33">
        <v>0</v>
      </c>
      <c r="N127" s="33"/>
      <c r="O127" s="33"/>
      <c r="P127" s="49"/>
      <c r="Q127" s="33"/>
      <c r="R127" s="33"/>
      <c r="S127" s="33"/>
      <c r="T127" s="39"/>
    </row>
    <row r="128" spans="1:20" x14ac:dyDescent="0.2">
      <c r="A128" s="33"/>
      <c r="B128" s="29"/>
      <c r="C128" s="29"/>
      <c r="D128" s="33">
        <f>D127+1</f>
        <v>71</v>
      </c>
      <c r="E128" s="33"/>
      <c r="F128" s="33"/>
      <c r="G128" s="33"/>
      <c r="H128" s="46"/>
      <c r="I128" s="46"/>
      <c r="J128" s="47">
        <f t="shared" si="17"/>
        <v>0</v>
      </c>
      <c r="K128" s="38"/>
      <c r="L128" s="33">
        <v>0</v>
      </c>
      <c r="M128" s="33">
        <v>0</v>
      </c>
      <c r="N128" s="33"/>
      <c r="O128" s="33"/>
      <c r="P128" s="49"/>
      <c r="Q128" s="33"/>
      <c r="R128" s="33"/>
      <c r="S128" s="33"/>
      <c r="T128" s="39"/>
    </row>
    <row r="129" spans="1:20" x14ac:dyDescent="0.2">
      <c r="A129" s="33"/>
      <c r="B129" s="29"/>
      <c r="C129" s="29"/>
      <c r="D129" s="33">
        <f>D128+1</f>
        <v>72</v>
      </c>
      <c r="E129" s="33"/>
      <c r="F129" s="33"/>
      <c r="G129" s="33"/>
      <c r="H129" s="46"/>
      <c r="I129" s="46"/>
      <c r="J129" s="47">
        <f t="shared" si="17"/>
        <v>0</v>
      </c>
      <c r="K129" s="38"/>
      <c r="L129" s="33">
        <v>0</v>
      </c>
      <c r="M129" s="33">
        <v>0</v>
      </c>
      <c r="N129" s="33"/>
      <c r="O129" s="33"/>
      <c r="P129" s="49"/>
      <c r="Q129" s="33"/>
      <c r="R129" s="33"/>
      <c r="S129" s="33"/>
      <c r="T129" s="39"/>
    </row>
    <row r="130" spans="1:20" x14ac:dyDescent="0.2">
      <c r="A130" s="33"/>
      <c r="B130" s="29"/>
      <c r="C130" s="29"/>
      <c r="D130" s="40" t="s">
        <v>48</v>
      </c>
      <c r="E130" s="33"/>
      <c r="F130" s="33"/>
      <c r="G130" s="33"/>
      <c r="H130" s="41" t="s">
        <v>203</v>
      </c>
      <c r="I130" s="41"/>
      <c r="J130" s="42">
        <f>SUM(J131:J194)</f>
        <v>2057.4</v>
      </c>
      <c r="K130" s="42">
        <f t="shared" ref="K130:N130" si="18">SUM(K131:K194)</f>
        <v>634.70000000000005</v>
      </c>
      <c r="L130" s="42">
        <f t="shared" si="18"/>
        <v>687.4</v>
      </c>
      <c r="M130" s="42">
        <f t="shared" si="18"/>
        <v>735.3</v>
      </c>
      <c r="N130" s="42">
        <f t="shared" si="18"/>
        <v>0</v>
      </c>
      <c r="O130" s="40"/>
      <c r="P130" s="40"/>
      <c r="Q130" s="40"/>
      <c r="R130" s="40"/>
      <c r="S130" s="40"/>
      <c r="T130" s="43"/>
    </row>
    <row r="131" spans="1:20" ht="78.75" x14ac:dyDescent="0.2">
      <c r="A131" s="33">
        <v>3</v>
      </c>
      <c r="B131" s="33" t="s">
        <v>58</v>
      </c>
      <c r="C131" s="33" t="s">
        <v>204</v>
      </c>
      <c r="D131" s="33">
        <v>1</v>
      </c>
      <c r="E131" s="33"/>
      <c r="F131" s="44" t="s">
        <v>52</v>
      </c>
      <c r="G131" s="33"/>
      <c r="H131" s="45" t="s">
        <v>205</v>
      </c>
      <c r="I131" s="46"/>
      <c r="J131" s="47">
        <f>SUM(K131,L131,M131,N131)</f>
        <v>246.6</v>
      </c>
      <c r="K131" s="48">
        <v>76.099999999999994</v>
      </c>
      <c r="L131" s="33">
        <v>82.399999999999991</v>
      </c>
      <c r="M131" s="33">
        <v>88.1</v>
      </c>
      <c r="N131" s="33"/>
      <c r="O131" s="33" t="s">
        <v>206</v>
      </c>
      <c r="P131" s="49">
        <v>1</v>
      </c>
      <c r="Q131" s="33" t="s">
        <v>55</v>
      </c>
      <c r="R131" s="33"/>
      <c r="S131" s="33"/>
      <c r="T131" s="39"/>
    </row>
    <row r="132" spans="1:20" ht="78.75" x14ac:dyDescent="0.2">
      <c r="A132" s="33">
        <v>2</v>
      </c>
      <c r="B132" s="29" t="s">
        <v>207</v>
      </c>
      <c r="C132" s="29"/>
      <c r="D132" s="33">
        <f>D131+1</f>
        <v>2</v>
      </c>
      <c r="E132" s="33"/>
      <c r="F132" s="44" t="s">
        <v>52</v>
      </c>
      <c r="G132" s="33"/>
      <c r="H132" s="46" t="s">
        <v>208</v>
      </c>
      <c r="I132" s="46"/>
      <c r="J132" s="47">
        <f t="shared" ref="J132:J194" si="19">SUM(K132,L132,M132,N132)</f>
        <v>0</v>
      </c>
      <c r="K132" s="38"/>
      <c r="L132" s="33">
        <v>0</v>
      </c>
      <c r="M132" s="33">
        <v>0</v>
      </c>
      <c r="N132" s="33"/>
      <c r="O132" s="33"/>
      <c r="P132" s="49"/>
      <c r="Q132" s="33"/>
      <c r="R132" s="33"/>
      <c r="S132" s="33"/>
      <c r="T132" s="39"/>
    </row>
    <row r="133" spans="1:20" ht="78.75" x14ac:dyDescent="0.2">
      <c r="A133" s="33">
        <v>2</v>
      </c>
      <c r="B133" s="29" t="s">
        <v>207</v>
      </c>
      <c r="C133" s="29"/>
      <c r="D133" s="33">
        <f t="shared" ref="D133:D194" si="20">D132+1</f>
        <v>3</v>
      </c>
      <c r="E133" s="33"/>
      <c r="F133" s="44" t="s">
        <v>52</v>
      </c>
      <c r="G133" s="33"/>
      <c r="H133" s="46" t="s">
        <v>209</v>
      </c>
      <c r="I133" s="46"/>
      <c r="J133" s="47">
        <f t="shared" si="19"/>
        <v>0</v>
      </c>
      <c r="K133" s="38"/>
      <c r="L133" s="33">
        <v>0</v>
      </c>
      <c r="M133" s="33">
        <v>0</v>
      </c>
      <c r="N133" s="33"/>
      <c r="O133" s="33"/>
      <c r="P133" s="49"/>
      <c r="Q133" s="33"/>
      <c r="R133" s="33"/>
      <c r="S133" s="33"/>
      <c r="T133" s="39"/>
    </row>
    <row r="134" spans="1:20" ht="78.75" x14ac:dyDescent="0.2">
      <c r="A134" s="33">
        <v>2</v>
      </c>
      <c r="B134" s="29" t="s">
        <v>207</v>
      </c>
      <c r="C134" s="29"/>
      <c r="D134" s="33">
        <f t="shared" si="20"/>
        <v>4</v>
      </c>
      <c r="E134" s="33"/>
      <c r="F134" s="44" t="s">
        <v>52</v>
      </c>
      <c r="G134" s="33"/>
      <c r="H134" s="46" t="s">
        <v>210</v>
      </c>
      <c r="I134" s="46"/>
      <c r="J134" s="47">
        <f t="shared" si="19"/>
        <v>0</v>
      </c>
      <c r="K134" s="38"/>
      <c r="L134" s="33">
        <v>0</v>
      </c>
      <c r="M134" s="33">
        <v>0</v>
      </c>
      <c r="N134" s="33"/>
      <c r="O134" s="33"/>
      <c r="P134" s="49"/>
      <c r="Q134" s="33"/>
      <c r="R134" s="33"/>
      <c r="S134" s="33"/>
      <c r="T134" s="39"/>
    </row>
    <row r="135" spans="1:20" ht="78.75" x14ac:dyDescent="0.2">
      <c r="A135" s="33">
        <v>2</v>
      </c>
      <c r="B135" s="29" t="s">
        <v>56</v>
      </c>
      <c r="C135" s="29" t="s">
        <v>134</v>
      </c>
      <c r="D135" s="33">
        <f t="shared" si="20"/>
        <v>5</v>
      </c>
      <c r="E135" s="33"/>
      <c r="F135" s="44" t="s">
        <v>52</v>
      </c>
      <c r="G135" s="33"/>
      <c r="H135" s="46" t="s">
        <v>211</v>
      </c>
      <c r="I135" s="46"/>
      <c r="J135" s="47">
        <f t="shared" si="19"/>
        <v>0</v>
      </c>
      <c r="K135" s="38"/>
      <c r="L135" s="33">
        <v>0</v>
      </c>
      <c r="M135" s="33">
        <v>0</v>
      </c>
      <c r="N135" s="33"/>
      <c r="O135" s="33" t="s">
        <v>212</v>
      </c>
      <c r="P135" s="49"/>
      <c r="Q135" s="33"/>
      <c r="R135" s="33"/>
      <c r="S135" s="33"/>
      <c r="T135" s="39"/>
    </row>
    <row r="136" spans="1:20" ht="78.75" x14ac:dyDescent="0.2">
      <c r="A136" s="33">
        <v>2</v>
      </c>
      <c r="B136" s="29" t="s">
        <v>56</v>
      </c>
      <c r="C136" s="29" t="s">
        <v>134</v>
      </c>
      <c r="D136" s="33">
        <f t="shared" si="20"/>
        <v>6</v>
      </c>
      <c r="E136" s="33"/>
      <c r="F136" s="44" t="s">
        <v>52</v>
      </c>
      <c r="G136" s="33"/>
      <c r="H136" s="46" t="s">
        <v>213</v>
      </c>
      <c r="I136" s="46"/>
      <c r="J136" s="47">
        <f t="shared" si="19"/>
        <v>0</v>
      </c>
      <c r="K136" s="38"/>
      <c r="L136" s="33">
        <v>0</v>
      </c>
      <c r="M136" s="33">
        <v>0</v>
      </c>
      <c r="N136" s="33"/>
      <c r="O136" s="33" t="s">
        <v>214</v>
      </c>
      <c r="P136" s="49"/>
      <c r="Q136" s="33"/>
      <c r="R136" s="33"/>
      <c r="S136" s="33"/>
      <c r="T136" s="39"/>
    </row>
    <row r="137" spans="1:20" ht="78.75" x14ac:dyDescent="0.2">
      <c r="A137" s="33">
        <v>3</v>
      </c>
      <c r="B137" s="29" t="s">
        <v>56</v>
      </c>
      <c r="C137" s="29" t="s">
        <v>134</v>
      </c>
      <c r="D137" s="33">
        <f t="shared" si="20"/>
        <v>7</v>
      </c>
      <c r="E137" s="33"/>
      <c r="F137" s="44" t="s">
        <v>52</v>
      </c>
      <c r="G137" s="33"/>
      <c r="H137" s="46" t="s">
        <v>215</v>
      </c>
      <c r="I137" s="46"/>
      <c r="J137" s="47">
        <f t="shared" si="19"/>
        <v>0</v>
      </c>
      <c r="K137" s="38"/>
      <c r="L137" s="33">
        <v>0</v>
      </c>
      <c r="M137" s="33">
        <v>0</v>
      </c>
      <c r="N137" s="33"/>
      <c r="O137" s="33" t="s">
        <v>214</v>
      </c>
      <c r="P137" s="49"/>
      <c r="Q137" s="33"/>
      <c r="R137" s="33"/>
      <c r="S137" s="33"/>
      <c r="T137" s="39"/>
    </row>
    <row r="138" spans="1:20" ht="78.75" x14ac:dyDescent="0.2">
      <c r="A138" s="33">
        <v>3</v>
      </c>
      <c r="B138" s="29" t="s">
        <v>56</v>
      </c>
      <c r="C138" s="29" t="s">
        <v>134</v>
      </c>
      <c r="D138" s="33">
        <f t="shared" si="20"/>
        <v>8</v>
      </c>
      <c r="E138" s="33"/>
      <c r="F138" s="44" t="s">
        <v>52</v>
      </c>
      <c r="G138" s="33"/>
      <c r="H138" s="45" t="s">
        <v>216</v>
      </c>
      <c r="I138" s="46"/>
      <c r="J138" s="47">
        <f t="shared" si="19"/>
        <v>9.9</v>
      </c>
      <c r="K138" s="38">
        <v>3</v>
      </c>
      <c r="L138" s="33">
        <v>3.3000000000000003</v>
      </c>
      <c r="M138" s="33">
        <v>3.6</v>
      </c>
      <c r="N138" s="33"/>
      <c r="O138" s="33" t="s">
        <v>214</v>
      </c>
      <c r="P138" s="49">
        <v>1</v>
      </c>
      <c r="Q138" s="33" t="s">
        <v>104</v>
      </c>
      <c r="R138" s="33"/>
      <c r="S138" s="33"/>
      <c r="T138" s="39"/>
    </row>
    <row r="139" spans="1:20" ht="78.75" x14ac:dyDescent="0.2">
      <c r="A139" s="33">
        <v>3</v>
      </c>
      <c r="B139" s="29" t="s">
        <v>56</v>
      </c>
      <c r="C139" s="29" t="s">
        <v>134</v>
      </c>
      <c r="D139" s="33">
        <f t="shared" si="20"/>
        <v>9</v>
      </c>
      <c r="E139" s="33"/>
      <c r="F139" s="44" t="s">
        <v>52</v>
      </c>
      <c r="G139" s="33"/>
      <c r="H139" s="45" t="s">
        <v>217</v>
      </c>
      <c r="I139" s="46"/>
      <c r="J139" s="47">
        <f t="shared" si="19"/>
        <v>25.1</v>
      </c>
      <c r="K139" s="38">
        <v>7.7</v>
      </c>
      <c r="L139" s="33">
        <v>8.4</v>
      </c>
      <c r="M139" s="33">
        <v>9</v>
      </c>
      <c r="N139" s="33"/>
      <c r="O139" s="33" t="s">
        <v>214</v>
      </c>
      <c r="P139" s="49">
        <v>2</v>
      </c>
      <c r="Q139" s="33" t="s">
        <v>104</v>
      </c>
      <c r="R139" s="33"/>
      <c r="S139" s="33"/>
      <c r="T139" s="39"/>
    </row>
    <row r="140" spans="1:20" ht="78.75" x14ac:dyDescent="0.2">
      <c r="A140" s="33">
        <v>3</v>
      </c>
      <c r="B140" s="29" t="s">
        <v>56</v>
      </c>
      <c r="C140" s="29" t="s">
        <v>134</v>
      </c>
      <c r="D140" s="33">
        <f t="shared" si="20"/>
        <v>10</v>
      </c>
      <c r="E140" s="33"/>
      <c r="F140" s="44" t="s">
        <v>52</v>
      </c>
      <c r="G140" s="33"/>
      <c r="H140" s="45" t="s">
        <v>218</v>
      </c>
      <c r="I140" s="46"/>
      <c r="J140" s="47">
        <f t="shared" si="19"/>
        <v>25.1</v>
      </c>
      <c r="K140" s="38">
        <v>7.7</v>
      </c>
      <c r="L140" s="33">
        <v>8.4</v>
      </c>
      <c r="M140" s="33">
        <v>9</v>
      </c>
      <c r="N140" s="33"/>
      <c r="O140" s="33" t="s">
        <v>214</v>
      </c>
      <c r="P140" s="49">
        <v>2</v>
      </c>
      <c r="Q140" s="33" t="s">
        <v>104</v>
      </c>
      <c r="R140" s="33"/>
      <c r="S140" s="33"/>
      <c r="T140" s="39"/>
    </row>
    <row r="141" spans="1:20" ht="78.75" x14ac:dyDescent="0.2">
      <c r="A141" s="33">
        <v>3</v>
      </c>
      <c r="B141" s="29" t="s">
        <v>56</v>
      </c>
      <c r="C141" s="29" t="s">
        <v>134</v>
      </c>
      <c r="D141" s="33">
        <f t="shared" si="20"/>
        <v>11</v>
      </c>
      <c r="E141" s="33"/>
      <c r="F141" s="44" t="s">
        <v>52</v>
      </c>
      <c r="G141" s="33"/>
      <c r="H141" s="46" t="s">
        <v>219</v>
      </c>
      <c r="I141" s="46"/>
      <c r="J141" s="47">
        <f t="shared" si="19"/>
        <v>0</v>
      </c>
      <c r="K141" s="38"/>
      <c r="L141" s="33">
        <v>0</v>
      </c>
      <c r="M141" s="33">
        <v>0</v>
      </c>
      <c r="N141" s="33"/>
      <c r="O141" s="33" t="s">
        <v>214</v>
      </c>
      <c r="P141" s="49"/>
      <c r="Q141" s="33"/>
      <c r="R141" s="33"/>
      <c r="S141" s="33"/>
      <c r="T141" s="39"/>
    </row>
    <row r="142" spans="1:20" ht="78.75" x14ac:dyDescent="0.2">
      <c r="A142" s="33">
        <v>2</v>
      </c>
      <c r="B142" s="29" t="s">
        <v>56</v>
      </c>
      <c r="C142" s="29" t="s">
        <v>134</v>
      </c>
      <c r="D142" s="33">
        <f t="shared" si="20"/>
        <v>12</v>
      </c>
      <c r="E142" s="33"/>
      <c r="F142" s="44" t="s">
        <v>52</v>
      </c>
      <c r="G142" s="33"/>
      <c r="H142" s="46" t="s">
        <v>220</v>
      </c>
      <c r="I142" s="46"/>
      <c r="J142" s="47">
        <f t="shared" si="19"/>
        <v>0</v>
      </c>
      <c r="K142" s="38"/>
      <c r="L142" s="33">
        <v>0</v>
      </c>
      <c r="M142" s="33">
        <v>0</v>
      </c>
      <c r="N142" s="33"/>
      <c r="O142" s="33" t="s">
        <v>214</v>
      </c>
      <c r="P142" s="49"/>
      <c r="Q142" s="33"/>
      <c r="R142" s="33"/>
      <c r="S142" s="33"/>
      <c r="T142" s="39"/>
    </row>
    <row r="143" spans="1:20" ht="78.75" x14ac:dyDescent="0.2">
      <c r="A143" s="33">
        <v>2</v>
      </c>
      <c r="B143" s="29" t="s">
        <v>56</v>
      </c>
      <c r="C143" s="29" t="s">
        <v>134</v>
      </c>
      <c r="D143" s="33">
        <f t="shared" si="20"/>
        <v>13</v>
      </c>
      <c r="E143" s="33"/>
      <c r="F143" s="44" t="s">
        <v>52</v>
      </c>
      <c r="G143" s="33"/>
      <c r="H143" s="57" t="s">
        <v>221</v>
      </c>
      <c r="I143" s="57"/>
      <c r="J143" s="47">
        <f t="shared" si="19"/>
        <v>0</v>
      </c>
      <c r="K143" s="38"/>
      <c r="L143" s="33">
        <v>0</v>
      </c>
      <c r="M143" s="33">
        <v>0</v>
      </c>
      <c r="N143" s="33"/>
      <c r="O143" s="33" t="s">
        <v>214</v>
      </c>
      <c r="P143" s="49"/>
      <c r="Q143" s="33"/>
      <c r="R143" s="33"/>
      <c r="S143" s="33"/>
      <c r="T143" s="39"/>
    </row>
    <row r="144" spans="1:20" ht="78.75" x14ac:dyDescent="0.2">
      <c r="A144" s="33">
        <v>2</v>
      </c>
      <c r="B144" s="29" t="s">
        <v>56</v>
      </c>
      <c r="C144" s="29" t="s">
        <v>134</v>
      </c>
      <c r="D144" s="33">
        <f t="shared" si="20"/>
        <v>14</v>
      </c>
      <c r="E144" s="33"/>
      <c r="F144" s="44" t="s">
        <v>52</v>
      </c>
      <c r="G144" s="33"/>
      <c r="H144" s="46" t="s">
        <v>222</v>
      </c>
      <c r="I144" s="46"/>
      <c r="J144" s="47">
        <f t="shared" si="19"/>
        <v>0</v>
      </c>
      <c r="K144" s="38"/>
      <c r="L144" s="33">
        <v>0</v>
      </c>
      <c r="M144" s="33">
        <v>0</v>
      </c>
      <c r="N144" s="33"/>
      <c r="O144" s="33" t="s">
        <v>214</v>
      </c>
      <c r="P144" s="49"/>
      <c r="Q144" s="33"/>
      <c r="R144" s="33"/>
      <c r="S144" s="33"/>
      <c r="T144" s="39"/>
    </row>
    <row r="145" spans="1:20" ht="78.75" x14ac:dyDescent="0.2">
      <c r="A145" s="33">
        <v>2</v>
      </c>
      <c r="B145" s="29" t="s">
        <v>56</v>
      </c>
      <c r="C145" s="29" t="s">
        <v>134</v>
      </c>
      <c r="D145" s="33">
        <f t="shared" si="20"/>
        <v>15</v>
      </c>
      <c r="E145" s="33"/>
      <c r="F145" s="44" t="s">
        <v>52</v>
      </c>
      <c r="G145" s="33"/>
      <c r="H145" s="57" t="s">
        <v>223</v>
      </c>
      <c r="I145" s="57"/>
      <c r="J145" s="47">
        <f t="shared" si="19"/>
        <v>0</v>
      </c>
      <c r="K145" s="38"/>
      <c r="L145" s="33">
        <v>0</v>
      </c>
      <c r="M145" s="33">
        <v>0</v>
      </c>
      <c r="N145" s="33"/>
      <c r="O145" s="33" t="s">
        <v>214</v>
      </c>
      <c r="P145" s="49"/>
      <c r="Q145" s="33"/>
      <c r="R145" s="33"/>
      <c r="S145" s="33"/>
      <c r="T145" s="39"/>
    </row>
    <row r="146" spans="1:20" ht="78.75" x14ac:dyDescent="0.2">
      <c r="A146" s="33">
        <v>2</v>
      </c>
      <c r="B146" s="29" t="s">
        <v>56</v>
      </c>
      <c r="C146" s="29" t="s">
        <v>134</v>
      </c>
      <c r="D146" s="33">
        <f t="shared" si="20"/>
        <v>16</v>
      </c>
      <c r="E146" s="33"/>
      <c r="F146" s="44" t="s">
        <v>52</v>
      </c>
      <c r="G146" s="33"/>
      <c r="H146" s="57" t="s">
        <v>224</v>
      </c>
      <c r="I146" s="57"/>
      <c r="J146" s="47">
        <f t="shared" si="19"/>
        <v>0</v>
      </c>
      <c r="K146" s="38"/>
      <c r="L146" s="33">
        <v>0</v>
      </c>
      <c r="M146" s="33">
        <v>0</v>
      </c>
      <c r="N146" s="33"/>
      <c r="O146" s="33" t="s">
        <v>214</v>
      </c>
      <c r="P146" s="49"/>
      <c r="Q146" s="33"/>
      <c r="R146" s="33"/>
      <c r="S146" s="33"/>
      <c r="T146" s="39"/>
    </row>
    <row r="147" spans="1:20" ht="78.75" x14ac:dyDescent="0.2">
      <c r="A147" s="33">
        <v>2</v>
      </c>
      <c r="B147" s="29" t="s">
        <v>56</v>
      </c>
      <c r="C147" s="33" t="s">
        <v>134</v>
      </c>
      <c r="D147" s="33">
        <f t="shared" si="20"/>
        <v>17</v>
      </c>
      <c r="E147" s="33"/>
      <c r="F147" s="44" t="s">
        <v>52</v>
      </c>
      <c r="G147" s="33"/>
      <c r="H147" s="46" t="s">
        <v>225</v>
      </c>
      <c r="I147" s="46"/>
      <c r="J147" s="47">
        <f t="shared" si="19"/>
        <v>0</v>
      </c>
      <c r="K147" s="38"/>
      <c r="L147" s="33">
        <v>0</v>
      </c>
      <c r="M147" s="33">
        <v>0</v>
      </c>
      <c r="N147" s="33"/>
      <c r="O147" s="29" t="s">
        <v>214</v>
      </c>
      <c r="P147" s="49"/>
      <c r="Q147" s="33"/>
      <c r="R147" s="33"/>
      <c r="S147" s="33"/>
      <c r="T147" s="39"/>
    </row>
    <row r="148" spans="1:20" ht="78.75" x14ac:dyDescent="0.2">
      <c r="A148" s="33">
        <v>2</v>
      </c>
      <c r="B148" s="29" t="s">
        <v>56</v>
      </c>
      <c r="C148" s="33" t="s">
        <v>134</v>
      </c>
      <c r="D148" s="33">
        <f>D147+1</f>
        <v>18</v>
      </c>
      <c r="E148" s="33"/>
      <c r="F148" s="44" t="s">
        <v>52</v>
      </c>
      <c r="G148" s="33"/>
      <c r="H148" s="46" t="s">
        <v>226</v>
      </c>
      <c r="I148" s="46"/>
      <c r="J148" s="47">
        <f t="shared" si="19"/>
        <v>0</v>
      </c>
      <c r="K148" s="38"/>
      <c r="L148" s="33">
        <v>0</v>
      </c>
      <c r="M148" s="33">
        <v>0</v>
      </c>
      <c r="N148" s="33"/>
      <c r="O148" s="33"/>
      <c r="P148" s="49"/>
      <c r="Q148" s="33"/>
      <c r="R148" s="33"/>
      <c r="S148" s="33"/>
      <c r="T148" s="39"/>
    </row>
    <row r="149" spans="1:20" ht="78.75" x14ac:dyDescent="0.2">
      <c r="A149" s="33">
        <v>2</v>
      </c>
      <c r="B149" s="29" t="s">
        <v>56</v>
      </c>
      <c r="C149" s="33" t="s">
        <v>134</v>
      </c>
      <c r="D149" s="33">
        <f>D148+1</f>
        <v>19</v>
      </c>
      <c r="E149" s="33"/>
      <c r="F149" s="44" t="s">
        <v>52</v>
      </c>
      <c r="G149" s="33"/>
      <c r="H149" s="46" t="s">
        <v>227</v>
      </c>
      <c r="I149" s="46"/>
      <c r="J149" s="47">
        <f t="shared" si="19"/>
        <v>0</v>
      </c>
      <c r="K149" s="38"/>
      <c r="L149" s="33">
        <v>0</v>
      </c>
      <c r="M149" s="33">
        <v>0</v>
      </c>
      <c r="N149" s="33"/>
      <c r="O149" s="33" t="s">
        <v>214</v>
      </c>
      <c r="P149" s="49"/>
      <c r="Q149" s="33"/>
      <c r="R149" s="33"/>
      <c r="S149" s="33"/>
      <c r="T149" s="39"/>
    </row>
    <row r="150" spans="1:20" ht="78.75" x14ac:dyDescent="0.2">
      <c r="A150" s="33">
        <v>2</v>
      </c>
      <c r="B150" s="29" t="s">
        <v>56</v>
      </c>
      <c r="C150" s="33" t="s">
        <v>134</v>
      </c>
      <c r="D150" s="33">
        <f t="shared" si="20"/>
        <v>20</v>
      </c>
      <c r="E150" s="33"/>
      <c r="F150" s="44" t="s">
        <v>52</v>
      </c>
      <c r="G150" s="33"/>
      <c r="H150" s="46" t="s">
        <v>228</v>
      </c>
      <c r="I150" s="46"/>
      <c r="J150" s="47">
        <f t="shared" si="19"/>
        <v>0</v>
      </c>
      <c r="K150" s="38"/>
      <c r="L150" s="33">
        <v>0</v>
      </c>
      <c r="M150" s="33">
        <v>0</v>
      </c>
      <c r="N150" s="33"/>
      <c r="O150" s="33" t="s">
        <v>214</v>
      </c>
      <c r="P150" s="49"/>
      <c r="Q150" s="33"/>
      <c r="R150" s="33"/>
      <c r="S150" s="33"/>
      <c r="T150" s="39"/>
    </row>
    <row r="151" spans="1:20" ht="78.75" x14ac:dyDescent="0.2">
      <c r="A151" s="33">
        <v>2</v>
      </c>
      <c r="B151" s="29" t="s">
        <v>185</v>
      </c>
      <c r="C151" s="33" t="s">
        <v>229</v>
      </c>
      <c r="D151" s="33">
        <f t="shared" si="20"/>
        <v>21</v>
      </c>
      <c r="E151" s="33"/>
      <c r="F151" s="44" t="s">
        <v>52</v>
      </c>
      <c r="G151" s="33"/>
      <c r="H151" s="45" t="s">
        <v>230</v>
      </c>
      <c r="I151" s="46"/>
      <c r="J151" s="47">
        <f t="shared" si="19"/>
        <v>748.6</v>
      </c>
      <c r="K151" s="48">
        <v>231.1</v>
      </c>
      <c r="L151" s="33">
        <v>250.1</v>
      </c>
      <c r="M151" s="33">
        <v>267.40000000000003</v>
      </c>
      <c r="N151" s="33"/>
      <c r="O151" s="33" t="s">
        <v>214</v>
      </c>
      <c r="P151" s="49">
        <v>85</v>
      </c>
      <c r="Q151" s="33" t="s">
        <v>104</v>
      </c>
      <c r="R151" s="33"/>
      <c r="S151" s="33"/>
      <c r="T151" s="39"/>
    </row>
    <row r="152" spans="1:20" ht="78.75" x14ac:dyDescent="0.2">
      <c r="A152" s="33">
        <v>2</v>
      </c>
      <c r="B152" s="29" t="s">
        <v>56</v>
      </c>
      <c r="C152" s="29" t="s">
        <v>111</v>
      </c>
      <c r="D152" s="33">
        <f t="shared" si="20"/>
        <v>22</v>
      </c>
      <c r="E152" s="33"/>
      <c r="F152" s="44" t="s">
        <v>52</v>
      </c>
      <c r="G152" s="33"/>
      <c r="H152" s="45" t="s">
        <v>231</v>
      </c>
      <c r="I152" s="46"/>
      <c r="J152" s="47">
        <f t="shared" si="19"/>
        <v>0</v>
      </c>
      <c r="K152" s="38"/>
      <c r="L152" s="33">
        <v>0</v>
      </c>
      <c r="M152" s="33">
        <v>0</v>
      </c>
      <c r="N152" s="33"/>
      <c r="O152" s="33" t="s">
        <v>232</v>
      </c>
      <c r="P152" s="49">
        <v>11</v>
      </c>
      <c r="Q152" s="33" t="s">
        <v>104</v>
      </c>
      <c r="R152" s="33"/>
      <c r="S152" s="33"/>
      <c r="T152" s="39"/>
    </row>
    <row r="153" spans="1:20" ht="78.75" x14ac:dyDescent="0.2">
      <c r="A153" s="33">
        <v>3</v>
      </c>
      <c r="B153" s="29" t="s">
        <v>56</v>
      </c>
      <c r="C153" s="29" t="s">
        <v>111</v>
      </c>
      <c r="D153" s="33">
        <f t="shared" si="20"/>
        <v>23</v>
      </c>
      <c r="E153" s="33"/>
      <c r="F153" s="44" t="s">
        <v>52</v>
      </c>
      <c r="G153" s="33"/>
      <c r="H153" s="46" t="s">
        <v>233</v>
      </c>
      <c r="I153" s="46"/>
      <c r="J153" s="47">
        <f t="shared" si="19"/>
        <v>0</v>
      </c>
      <c r="K153" s="38"/>
      <c r="L153" s="33">
        <v>0</v>
      </c>
      <c r="M153" s="33">
        <v>0</v>
      </c>
      <c r="N153" s="33"/>
      <c r="O153" s="33" t="s">
        <v>54</v>
      </c>
      <c r="P153" s="49"/>
      <c r="Q153" s="33"/>
      <c r="R153" s="33"/>
      <c r="S153" s="33"/>
      <c r="T153" s="39"/>
    </row>
    <row r="154" spans="1:20" ht="78.75" x14ac:dyDescent="0.2">
      <c r="A154" s="33">
        <v>2</v>
      </c>
      <c r="B154" s="29" t="s">
        <v>56</v>
      </c>
      <c r="C154" s="29" t="s">
        <v>111</v>
      </c>
      <c r="D154" s="33">
        <f t="shared" si="20"/>
        <v>24</v>
      </c>
      <c r="E154" s="33"/>
      <c r="F154" s="44" t="s">
        <v>52</v>
      </c>
      <c r="G154" s="33"/>
      <c r="H154" s="57" t="s">
        <v>234</v>
      </c>
      <c r="I154" s="57"/>
      <c r="J154" s="47">
        <f t="shared" si="19"/>
        <v>0</v>
      </c>
      <c r="K154" s="38"/>
      <c r="L154" s="33">
        <v>0</v>
      </c>
      <c r="M154" s="33">
        <v>0</v>
      </c>
      <c r="N154" s="33"/>
      <c r="O154" s="33"/>
      <c r="P154" s="49"/>
      <c r="Q154" s="33"/>
      <c r="R154" s="33"/>
      <c r="S154" s="33"/>
      <c r="T154" s="39"/>
    </row>
    <row r="155" spans="1:20" ht="78.75" x14ac:dyDescent="0.2">
      <c r="A155" s="33">
        <v>1</v>
      </c>
      <c r="B155" s="29" t="s">
        <v>56</v>
      </c>
      <c r="C155" s="29" t="s">
        <v>181</v>
      </c>
      <c r="D155" s="33">
        <f t="shared" si="20"/>
        <v>25</v>
      </c>
      <c r="E155" s="33"/>
      <c r="F155" s="44" t="s">
        <v>52</v>
      </c>
      <c r="G155" s="33"/>
      <c r="H155" s="46" t="s">
        <v>235</v>
      </c>
      <c r="I155" s="46"/>
      <c r="J155" s="47">
        <f t="shared" si="19"/>
        <v>0</v>
      </c>
      <c r="K155" s="38"/>
      <c r="L155" s="33">
        <v>0</v>
      </c>
      <c r="M155" s="33">
        <v>0</v>
      </c>
      <c r="N155" s="33"/>
      <c r="O155" s="29" t="s">
        <v>236</v>
      </c>
      <c r="P155" s="49"/>
      <c r="Q155" s="33"/>
      <c r="R155" s="33"/>
      <c r="S155" s="33"/>
      <c r="T155" s="39"/>
    </row>
    <row r="156" spans="1:20" ht="78.75" x14ac:dyDescent="0.2">
      <c r="A156" s="33">
        <v>3</v>
      </c>
      <c r="B156" s="29" t="s">
        <v>56</v>
      </c>
      <c r="C156" s="29" t="s">
        <v>134</v>
      </c>
      <c r="D156" s="33">
        <f t="shared" si="20"/>
        <v>26</v>
      </c>
      <c r="E156" s="33"/>
      <c r="F156" s="44" t="s">
        <v>52</v>
      </c>
      <c r="G156" s="33"/>
      <c r="H156" s="46" t="s">
        <v>237</v>
      </c>
      <c r="I156" s="46"/>
      <c r="J156" s="47">
        <f t="shared" si="19"/>
        <v>0</v>
      </c>
      <c r="K156" s="38"/>
      <c r="L156" s="33">
        <v>0</v>
      </c>
      <c r="M156" s="33">
        <v>0</v>
      </c>
      <c r="N156" s="33"/>
      <c r="O156" s="33"/>
      <c r="P156" s="49"/>
      <c r="Q156" s="33"/>
      <c r="R156" s="33"/>
      <c r="S156" s="33"/>
      <c r="T156" s="39"/>
    </row>
    <row r="157" spans="1:20" ht="78.75" x14ac:dyDescent="0.2">
      <c r="A157" s="33">
        <v>4</v>
      </c>
      <c r="B157" s="29" t="s">
        <v>56</v>
      </c>
      <c r="C157" s="29" t="s">
        <v>134</v>
      </c>
      <c r="D157" s="33">
        <f t="shared" si="20"/>
        <v>27</v>
      </c>
      <c r="E157" s="33"/>
      <c r="F157" s="44" t="s">
        <v>52</v>
      </c>
      <c r="G157" s="33"/>
      <c r="H157" s="46" t="s">
        <v>238</v>
      </c>
      <c r="I157" s="46"/>
      <c r="J157" s="47">
        <f t="shared" si="19"/>
        <v>0</v>
      </c>
      <c r="K157" s="38"/>
      <c r="L157" s="33">
        <v>0</v>
      </c>
      <c r="M157" s="33">
        <v>0</v>
      </c>
      <c r="N157" s="33"/>
      <c r="O157" s="33"/>
      <c r="P157" s="49"/>
      <c r="Q157" s="33"/>
      <c r="R157" s="33"/>
      <c r="S157" s="33"/>
      <c r="T157" s="39"/>
    </row>
    <row r="158" spans="1:20" ht="78.75" x14ac:dyDescent="0.2">
      <c r="A158" s="33">
        <v>4</v>
      </c>
      <c r="B158" s="29" t="s">
        <v>56</v>
      </c>
      <c r="C158" s="29" t="s">
        <v>111</v>
      </c>
      <c r="D158" s="33">
        <f t="shared" si="20"/>
        <v>28</v>
      </c>
      <c r="E158" s="33"/>
      <c r="F158" s="44" t="s">
        <v>52</v>
      </c>
      <c r="G158" s="33"/>
      <c r="H158" s="56" t="s">
        <v>239</v>
      </c>
      <c r="I158" s="57"/>
      <c r="J158" s="47">
        <f t="shared" si="19"/>
        <v>92.5</v>
      </c>
      <c r="K158" s="38">
        <v>28.5</v>
      </c>
      <c r="L158" s="33">
        <v>30.900000000000002</v>
      </c>
      <c r="M158" s="33">
        <v>33.1</v>
      </c>
      <c r="N158" s="33"/>
      <c r="O158" s="33" t="s">
        <v>103</v>
      </c>
      <c r="P158" s="49">
        <v>47</v>
      </c>
      <c r="Q158" s="33" t="s">
        <v>104</v>
      </c>
      <c r="R158" s="33"/>
      <c r="S158" s="33"/>
      <c r="T158" s="39"/>
    </row>
    <row r="159" spans="1:20" ht="78.75" x14ac:dyDescent="0.2">
      <c r="A159" s="33">
        <v>3</v>
      </c>
      <c r="B159" s="29" t="s">
        <v>56</v>
      </c>
      <c r="C159" s="29" t="s">
        <v>111</v>
      </c>
      <c r="D159" s="33">
        <f t="shared" si="20"/>
        <v>29</v>
      </c>
      <c r="E159" s="33"/>
      <c r="F159" s="44" t="s">
        <v>52</v>
      </c>
      <c r="G159" s="33"/>
      <c r="H159" s="57" t="s">
        <v>240</v>
      </c>
      <c r="I159" s="57"/>
      <c r="J159" s="47">
        <f t="shared" si="19"/>
        <v>0</v>
      </c>
      <c r="K159" s="38"/>
      <c r="L159" s="33">
        <v>0</v>
      </c>
      <c r="M159" s="33">
        <v>0</v>
      </c>
      <c r="N159" s="33"/>
      <c r="O159" s="33"/>
      <c r="P159" s="49"/>
      <c r="Q159" s="33"/>
      <c r="R159" s="33"/>
      <c r="S159" s="33"/>
      <c r="T159" s="39"/>
    </row>
    <row r="160" spans="1:20" ht="78.75" x14ac:dyDescent="0.2">
      <c r="A160" s="33">
        <v>3</v>
      </c>
      <c r="B160" s="29" t="s">
        <v>105</v>
      </c>
      <c r="C160" s="29"/>
      <c r="D160" s="33">
        <f t="shared" si="20"/>
        <v>30</v>
      </c>
      <c r="E160" s="33"/>
      <c r="F160" s="44" t="s">
        <v>52</v>
      </c>
      <c r="G160" s="33"/>
      <c r="H160" s="45" t="s">
        <v>241</v>
      </c>
      <c r="I160" s="46"/>
      <c r="J160" s="47">
        <f t="shared" si="19"/>
        <v>0</v>
      </c>
      <c r="K160" s="38"/>
      <c r="L160" s="33">
        <v>0</v>
      </c>
      <c r="M160" s="33">
        <v>0</v>
      </c>
      <c r="N160" s="33"/>
      <c r="O160" s="29" t="s">
        <v>242</v>
      </c>
      <c r="P160" s="49">
        <v>1</v>
      </c>
      <c r="Q160" s="33" t="s">
        <v>55</v>
      </c>
      <c r="R160" s="33"/>
      <c r="S160" s="33"/>
      <c r="T160" s="39"/>
    </row>
    <row r="161" spans="1:20" ht="78.75" x14ac:dyDescent="0.2">
      <c r="A161" s="33">
        <v>1</v>
      </c>
      <c r="B161" s="29" t="s">
        <v>207</v>
      </c>
      <c r="C161" s="29"/>
      <c r="D161" s="33">
        <f t="shared" si="20"/>
        <v>31</v>
      </c>
      <c r="E161" s="33"/>
      <c r="F161" s="44" t="s">
        <v>52</v>
      </c>
      <c r="G161" s="33"/>
      <c r="H161" s="46" t="s">
        <v>243</v>
      </c>
      <c r="I161" s="46"/>
      <c r="J161" s="47">
        <f t="shared" si="19"/>
        <v>0</v>
      </c>
      <c r="K161" s="38"/>
      <c r="L161" s="33">
        <v>0</v>
      </c>
      <c r="M161" s="33">
        <v>0</v>
      </c>
      <c r="N161" s="33"/>
      <c r="O161" s="33"/>
      <c r="P161" s="49"/>
      <c r="Q161" s="33"/>
      <c r="R161" s="33"/>
      <c r="S161" s="33"/>
      <c r="T161" s="39"/>
    </row>
    <row r="162" spans="1:20" ht="78.75" x14ac:dyDescent="0.2">
      <c r="A162" s="33">
        <v>2</v>
      </c>
      <c r="B162" s="29" t="s">
        <v>207</v>
      </c>
      <c r="C162" s="29"/>
      <c r="D162" s="33">
        <f t="shared" si="20"/>
        <v>32</v>
      </c>
      <c r="E162" s="33"/>
      <c r="F162" s="44" t="s">
        <v>52</v>
      </c>
      <c r="G162" s="33"/>
      <c r="H162" s="57" t="s">
        <v>244</v>
      </c>
      <c r="I162" s="57"/>
      <c r="J162" s="47">
        <f t="shared" si="19"/>
        <v>0</v>
      </c>
      <c r="K162" s="38"/>
      <c r="L162" s="33">
        <v>0</v>
      </c>
      <c r="M162" s="33">
        <v>0</v>
      </c>
      <c r="N162" s="33"/>
      <c r="O162" s="33"/>
      <c r="P162" s="49"/>
      <c r="Q162" s="33"/>
      <c r="R162" s="33"/>
      <c r="S162" s="33"/>
      <c r="T162" s="39"/>
    </row>
    <row r="163" spans="1:20" ht="78.75" x14ac:dyDescent="0.2">
      <c r="A163" s="33">
        <v>2</v>
      </c>
      <c r="B163" s="29" t="s">
        <v>207</v>
      </c>
      <c r="C163" s="29"/>
      <c r="D163" s="33">
        <f t="shared" si="20"/>
        <v>33</v>
      </c>
      <c r="E163" s="33"/>
      <c r="F163" s="44" t="s">
        <v>52</v>
      </c>
      <c r="G163" s="33"/>
      <c r="H163" s="57" t="s">
        <v>245</v>
      </c>
      <c r="I163" s="57"/>
      <c r="J163" s="47">
        <f t="shared" si="19"/>
        <v>0</v>
      </c>
      <c r="K163" s="38"/>
      <c r="L163" s="33">
        <v>0</v>
      </c>
      <c r="M163" s="33">
        <v>0</v>
      </c>
      <c r="N163" s="33"/>
      <c r="O163" s="33"/>
      <c r="P163" s="49"/>
      <c r="Q163" s="33"/>
      <c r="R163" s="33"/>
      <c r="S163" s="33"/>
      <c r="T163" s="39"/>
    </row>
    <row r="164" spans="1:20" ht="78.75" x14ac:dyDescent="0.2">
      <c r="A164" s="33">
        <v>2</v>
      </c>
      <c r="B164" s="29" t="s">
        <v>207</v>
      </c>
      <c r="C164" s="29"/>
      <c r="D164" s="33">
        <f t="shared" si="20"/>
        <v>34</v>
      </c>
      <c r="E164" s="33"/>
      <c r="F164" s="44" t="s">
        <v>52</v>
      </c>
      <c r="G164" s="33"/>
      <c r="H164" s="57" t="s">
        <v>246</v>
      </c>
      <c r="I164" s="57"/>
      <c r="J164" s="47">
        <f t="shared" si="19"/>
        <v>0</v>
      </c>
      <c r="K164" s="38"/>
      <c r="L164" s="33">
        <v>0</v>
      </c>
      <c r="M164" s="33">
        <v>0</v>
      </c>
      <c r="N164" s="33"/>
      <c r="O164" s="33"/>
      <c r="P164" s="49"/>
      <c r="Q164" s="33"/>
      <c r="R164" s="33"/>
      <c r="S164" s="33"/>
      <c r="T164" s="39"/>
    </row>
    <row r="165" spans="1:20" ht="78.75" x14ac:dyDescent="0.2">
      <c r="A165" s="33">
        <v>2</v>
      </c>
      <c r="B165" s="29" t="s">
        <v>207</v>
      </c>
      <c r="C165" s="29"/>
      <c r="D165" s="33">
        <f t="shared" si="20"/>
        <v>35</v>
      </c>
      <c r="E165" s="33"/>
      <c r="F165" s="44" t="s">
        <v>52</v>
      </c>
      <c r="G165" s="33"/>
      <c r="H165" s="57" t="s">
        <v>247</v>
      </c>
      <c r="I165" s="57"/>
      <c r="J165" s="47">
        <f t="shared" si="19"/>
        <v>0</v>
      </c>
      <c r="K165" s="38"/>
      <c r="L165" s="33">
        <v>0</v>
      </c>
      <c r="M165" s="33">
        <v>0</v>
      </c>
      <c r="N165" s="33"/>
      <c r="O165" s="33"/>
      <c r="P165" s="49"/>
      <c r="Q165" s="33"/>
      <c r="R165" s="33"/>
      <c r="S165" s="33"/>
      <c r="T165" s="39"/>
    </row>
    <row r="166" spans="1:20" ht="78.75" x14ac:dyDescent="0.2">
      <c r="A166" s="33">
        <v>2</v>
      </c>
      <c r="B166" s="29" t="s">
        <v>207</v>
      </c>
      <c r="C166" s="29"/>
      <c r="D166" s="33">
        <f t="shared" si="20"/>
        <v>36</v>
      </c>
      <c r="E166" s="33"/>
      <c r="F166" s="44" t="s">
        <v>52</v>
      </c>
      <c r="G166" s="33"/>
      <c r="H166" s="57" t="s">
        <v>248</v>
      </c>
      <c r="I166" s="57"/>
      <c r="J166" s="47">
        <f t="shared" si="19"/>
        <v>0</v>
      </c>
      <c r="K166" s="38"/>
      <c r="L166" s="33">
        <v>0</v>
      </c>
      <c r="M166" s="33">
        <v>0</v>
      </c>
      <c r="N166" s="33"/>
      <c r="O166" s="33"/>
      <c r="P166" s="49"/>
      <c r="Q166" s="33"/>
      <c r="R166" s="33"/>
      <c r="S166" s="33"/>
      <c r="T166" s="39"/>
    </row>
    <row r="167" spans="1:20" ht="78.75" x14ac:dyDescent="0.2">
      <c r="A167" s="33">
        <v>2</v>
      </c>
      <c r="B167" s="29" t="s">
        <v>207</v>
      </c>
      <c r="C167" s="29"/>
      <c r="D167" s="33">
        <f t="shared" si="20"/>
        <v>37</v>
      </c>
      <c r="E167" s="33"/>
      <c r="F167" s="44" t="s">
        <v>52</v>
      </c>
      <c r="G167" s="33"/>
      <c r="H167" s="57" t="s">
        <v>249</v>
      </c>
      <c r="I167" s="57"/>
      <c r="J167" s="47">
        <f t="shared" si="19"/>
        <v>0</v>
      </c>
      <c r="K167" s="38"/>
      <c r="L167" s="33">
        <v>0</v>
      </c>
      <c r="M167" s="33">
        <v>0</v>
      </c>
      <c r="N167" s="33"/>
      <c r="O167" s="33"/>
      <c r="P167" s="49"/>
      <c r="Q167" s="33"/>
      <c r="R167" s="33"/>
      <c r="S167" s="33"/>
      <c r="T167" s="39"/>
    </row>
    <row r="168" spans="1:20" ht="78.75" x14ac:dyDescent="0.2">
      <c r="A168" s="33">
        <v>2</v>
      </c>
      <c r="B168" s="29" t="s">
        <v>207</v>
      </c>
      <c r="C168" s="29"/>
      <c r="D168" s="33">
        <f t="shared" si="20"/>
        <v>38</v>
      </c>
      <c r="E168" s="33"/>
      <c r="F168" s="44" t="s">
        <v>52</v>
      </c>
      <c r="G168" s="33"/>
      <c r="H168" s="46" t="s">
        <v>250</v>
      </c>
      <c r="I168" s="46"/>
      <c r="J168" s="47">
        <f t="shared" si="19"/>
        <v>0</v>
      </c>
      <c r="K168" s="38"/>
      <c r="L168" s="33">
        <v>0</v>
      </c>
      <c r="M168" s="33">
        <v>0</v>
      </c>
      <c r="N168" s="33"/>
      <c r="O168" s="33"/>
      <c r="P168" s="49"/>
      <c r="Q168" s="33"/>
      <c r="R168" s="33"/>
      <c r="S168" s="33"/>
      <c r="T168" s="39"/>
    </row>
    <row r="169" spans="1:20" ht="78.75" x14ac:dyDescent="0.2">
      <c r="A169" s="33">
        <v>2</v>
      </c>
      <c r="B169" s="29" t="s">
        <v>207</v>
      </c>
      <c r="C169" s="29"/>
      <c r="D169" s="33">
        <f t="shared" si="20"/>
        <v>39</v>
      </c>
      <c r="E169" s="33"/>
      <c r="F169" s="44" t="s">
        <v>52</v>
      </c>
      <c r="G169" s="33"/>
      <c r="H169" s="57" t="s">
        <v>251</v>
      </c>
      <c r="I169" s="57"/>
      <c r="J169" s="47">
        <f t="shared" si="19"/>
        <v>0</v>
      </c>
      <c r="K169" s="38"/>
      <c r="L169" s="33">
        <v>0</v>
      </c>
      <c r="M169" s="33">
        <v>0</v>
      </c>
      <c r="N169" s="33"/>
      <c r="O169" s="33"/>
      <c r="P169" s="49"/>
      <c r="Q169" s="33"/>
      <c r="R169" s="33"/>
      <c r="S169" s="33"/>
      <c r="T169" s="39"/>
    </row>
    <row r="170" spans="1:20" ht="78.75" x14ac:dyDescent="0.2">
      <c r="A170" s="33">
        <v>3</v>
      </c>
      <c r="B170" s="29" t="s">
        <v>105</v>
      </c>
      <c r="C170" s="29"/>
      <c r="D170" s="33">
        <f t="shared" si="20"/>
        <v>40</v>
      </c>
      <c r="E170" s="33"/>
      <c r="F170" s="44" t="s">
        <v>52</v>
      </c>
      <c r="G170" s="33"/>
      <c r="H170" s="57" t="s">
        <v>252</v>
      </c>
      <c r="I170" s="57"/>
      <c r="J170" s="47">
        <f t="shared" si="19"/>
        <v>0</v>
      </c>
      <c r="K170" s="38"/>
      <c r="L170" s="33">
        <v>0</v>
      </c>
      <c r="M170" s="33">
        <v>0</v>
      </c>
      <c r="N170" s="33"/>
      <c r="O170" s="33"/>
      <c r="P170" s="49"/>
      <c r="Q170" s="33"/>
      <c r="R170" s="33"/>
      <c r="S170" s="33"/>
      <c r="T170" s="39"/>
    </row>
    <row r="171" spans="1:20" ht="78.75" x14ac:dyDescent="0.2">
      <c r="A171" s="33">
        <v>3</v>
      </c>
      <c r="B171" s="29" t="s">
        <v>56</v>
      </c>
      <c r="C171" s="29" t="s">
        <v>111</v>
      </c>
      <c r="D171" s="33">
        <f t="shared" si="20"/>
        <v>41</v>
      </c>
      <c r="E171" s="33"/>
      <c r="F171" s="44" t="s">
        <v>52</v>
      </c>
      <c r="G171" s="33"/>
      <c r="H171" s="56" t="s">
        <v>253</v>
      </c>
      <c r="I171" s="57"/>
      <c r="J171" s="47">
        <f t="shared" si="19"/>
        <v>0</v>
      </c>
      <c r="K171" s="48">
        <v>0</v>
      </c>
      <c r="L171" s="33">
        <v>0</v>
      </c>
      <c r="M171" s="33">
        <v>0</v>
      </c>
      <c r="N171" s="33"/>
      <c r="O171" s="33" t="s">
        <v>254</v>
      </c>
      <c r="P171" s="49">
        <v>3</v>
      </c>
      <c r="Q171" s="33" t="s">
        <v>104</v>
      </c>
      <c r="R171" s="33"/>
      <c r="S171" s="33"/>
      <c r="T171" s="39"/>
    </row>
    <row r="172" spans="1:20" ht="78.75" x14ac:dyDescent="0.2">
      <c r="A172" s="33">
        <v>3</v>
      </c>
      <c r="B172" s="29" t="s">
        <v>255</v>
      </c>
      <c r="C172" s="29" t="s">
        <v>256</v>
      </c>
      <c r="D172" s="33">
        <f t="shared" si="20"/>
        <v>42</v>
      </c>
      <c r="E172" s="33"/>
      <c r="F172" s="44" t="s">
        <v>52</v>
      </c>
      <c r="G172" s="33"/>
      <c r="H172" s="56" t="s">
        <v>257</v>
      </c>
      <c r="I172" s="57"/>
      <c r="J172" s="47">
        <f t="shared" si="19"/>
        <v>67.099999999999994</v>
      </c>
      <c r="K172" s="48">
        <v>20.7</v>
      </c>
      <c r="L172" s="33">
        <v>22.400000000000002</v>
      </c>
      <c r="M172" s="33">
        <v>24</v>
      </c>
      <c r="N172" s="33"/>
      <c r="O172" s="33" t="s">
        <v>258</v>
      </c>
      <c r="P172" s="49">
        <v>3</v>
      </c>
      <c r="Q172" s="33" t="s">
        <v>259</v>
      </c>
      <c r="R172" s="33"/>
      <c r="S172" s="33"/>
      <c r="T172" s="39"/>
    </row>
    <row r="173" spans="1:20" ht="78.75" x14ac:dyDescent="0.2">
      <c r="A173" s="33">
        <v>3</v>
      </c>
      <c r="B173" s="29" t="s">
        <v>105</v>
      </c>
      <c r="C173" s="29"/>
      <c r="D173" s="33">
        <f t="shared" si="20"/>
        <v>43</v>
      </c>
      <c r="E173" s="33"/>
      <c r="F173" s="44" t="s">
        <v>52</v>
      </c>
      <c r="G173" s="33"/>
      <c r="H173" s="57" t="s">
        <v>260</v>
      </c>
      <c r="I173" s="57"/>
      <c r="J173" s="47">
        <f t="shared" si="19"/>
        <v>0</v>
      </c>
      <c r="K173" s="38"/>
      <c r="L173" s="33">
        <v>0</v>
      </c>
      <c r="M173" s="33">
        <v>0</v>
      </c>
      <c r="N173" s="33"/>
      <c r="O173" s="33" t="s">
        <v>254</v>
      </c>
      <c r="P173" s="49"/>
      <c r="Q173" s="33"/>
      <c r="R173" s="33"/>
      <c r="S173" s="33"/>
      <c r="T173" s="39"/>
    </row>
    <row r="174" spans="1:20" ht="78.75" x14ac:dyDescent="0.2">
      <c r="A174" s="33">
        <v>1</v>
      </c>
      <c r="B174" s="29"/>
      <c r="C174" s="29"/>
      <c r="D174" s="33">
        <f t="shared" si="20"/>
        <v>44</v>
      </c>
      <c r="E174" s="33"/>
      <c r="F174" s="44" t="s">
        <v>52</v>
      </c>
      <c r="G174" s="33"/>
      <c r="H174" s="57" t="s">
        <v>261</v>
      </c>
      <c r="I174" s="57"/>
      <c r="J174" s="47">
        <f t="shared" si="19"/>
        <v>0</v>
      </c>
      <c r="K174" s="48"/>
      <c r="L174" s="33">
        <v>0</v>
      </c>
      <c r="M174" s="33">
        <v>0</v>
      </c>
      <c r="N174" s="33"/>
      <c r="O174" s="33"/>
      <c r="P174" s="49"/>
      <c r="Q174" s="33"/>
      <c r="R174" s="33"/>
      <c r="S174" s="33"/>
      <c r="T174" s="39"/>
    </row>
    <row r="175" spans="1:20" ht="78.75" x14ac:dyDescent="0.2">
      <c r="A175" s="33">
        <v>2</v>
      </c>
      <c r="B175" s="69" t="s">
        <v>56</v>
      </c>
      <c r="C175" s="69" t="s">
        <v>262</v>
      </c>
      <c r="D175" s="33">
        <f t="shared" si="20"/>
        <v>45</v>
      </c>
      <c r="E175" s="33"/>
      <c r="F175" s="44" t="s">
        <v>52</v>
      </c>
      <c r="G175" s="33"/>
      <c r="H175" s="45" t="s">
        <v>263</v>
      </c>
      <c r="I175" s="46"/>
      <c r="J175" s="47">
        <f t="shared" si="19"/>
        <v>285.2</v>
      </c>
      <c r="K175" s="38">
        <v>88</v>
      </c>
      <c r="L175" s="33">
        <v>95.3</v>
      </c>
      <c r="M175" s="33">
        <v>101.89999999999999</v>
      </c>
      <c r="N175" s="33"/>
      <c r="O175" s="33" t="s">
        <v>264</v>
      </c>
      <c r="P175" s="49">
        <v>44</v>
      </c>
      <c r="Q175" s="29" t="s">
        <v>55</v>
      </c>
      <c r="R175" s="33"/>
      <c r="S175" s="33"/>
      <c r="T175" s="39"/>
    </row>
    <row r="176" spans="1:20" ht="78.75" x14ac:dyDescent="0.2">
      <c r="A176" s="33">
        <v>2</v>
      </c>
      <c r="B176" s="29" t="s">
        <v>56</v>
      </c>
      <c r="C176" s="29" t="s">
        <v>181</v>
      </c>
      <c r="D176" s="33">
        <f t="shared" si="20"/>
        <v>46</v>
      </c>
      <c r="E176" s="33"/>
      <c r="F176" s="44" t="s">
        <v>52</v>
      </c>
      <c r="G176" s="33"/>
      <c r="H176" s="46" t="s">
        <v>265</v>
      </c>
      <c r="I176" s="46"/>
      <c r="J176" s="47">
        <f t="shared" si="19"/>
        <v>0</v>
      </c>
      <c r="K176" s="38"/>
      <c r="L176" s="33">
        <v>0</v>
      </c>
      <c r="M176" s="33">
        <v>0</v>
      </c>
      <c r="N176" s="33"/>
      <c r="O176" s="33"/>
      <c r="P176" s="49"/>
      <c r="Q176" s="33"/>
      <c r="R176" s="33"/>
      <c r="S176" s="33"/>
      <c r="T176" s="39"/>
    </row>
    <row r="177" spans="1:20" ht="78.75" x14ac:dyDescent="0.2">
      <c r="A177" s="33">
        <v>2</v>
      </c>
      <c r="B177" s="29" t="s">
        <v>56</v>
      </c>
      <c r="C177" s="29" t="s">
        <v>181</v>
      </c>
      <c r="D177" s="33">
        <f t="shared" si="20"/>
        <v>47</v>
      </c>
      <c r="E177" s="33"/>
      <c r="F177" s="44" t="s">
        <v>52</v>
      </c>
      <c r="G177" s="33"/>
      <c r="H177" s="45" t="s">
        <v>266</v>
      </c>
      <c r="I177" s="46"/>
      <c r="J177" s="47">
        <f t="shared" si="19"/>
        <v>194.2</v>
      </c>
      <c r="K177" s="38">
        <v>59.9</v>
      </c>
      <c r="L177" s="33">
        <v>64.899999999999991</v>
      </c>
      <c r="M177" s="33">
        <v>69.399999999999991</v>
      </c>
      <c r="N177" s="33"/>
      <c r="O177" s="33" t="s">
        <v>54</v>
      </c>
      <c r="P177" s="49">
        <v>60</v>
      </c>
      <c r="Q177" s="29" t="s">
        <v>104</v>
      </c>
      <c r="R177" s="33"/>
      <c r="S177" s="33"/>
      <c r="T177" s="39"/>
    </row>
    <row r="178" spans="1:20" ht="78.75" x14ac:dyDescent="0.2">
      <c r="A178" s="33">
        <v>3</v>
      </c>
      <c r="B178" s="29" t="s">
        <v>105</v>
      </c>
      <c r="C178" s="29"/>
      <c r="D178" s="33">
        <f t="shared" si="20"/>
        <v>48</v>
      </c>
      <c r="E178" s="33"/>
      <c r="F178" s="44" t="s">
        <v>52</v>
      </c>
      <c r="G178" s="33"/>
      <c r="H178" s="57" t="s">
        <v>267</v>
      </c>
      <c r="I178" s="57"/>
      <c r="J178" s="47">
        <f t="shared" si="19"/>
        <v>0</v>
      </c>
      <c r="K178" s="38"/>
      <c r="L178" s="33">
        <v>0</v>
      </c>
      <c r="M178" s="33">
        <v>0</v>
      </c>
      <c r="N178" s="33"/>
      <c r="O178" s="33"/>
      <c r="P178" s="49"/>
      <c r="Q178" s="33"/>
      <c r="R178" s="33"/>
      <c r="S178" s="33"/>
      <c r="T178" s="39"/>
    </row>
    <row r="179" spans="1:20" ht="78.75" x14ac:dyDescent="0.2">
      <c r="A179" s="33">
        <v>3</v>
      </c>
      <c r="B179" s="29" t="s">
        <v>105</v>
      </c>
      <c r="C179" s="29"/>
      <c r="D179" s="33">
        <f t="shared" si="20"/>
        <v>49</v>
      </c>
      <c r="E179" s="33"/>
      <c r="F179" s="44" t="s">
        <v>52</v>
      </c>
      <c r="G179" s="33"/>
      <c r="H179" s="46" t="s">
        <v>268</v>
      </c>
      <c r="I179" s="46"/>
      <c r="J179" s="47">
        <f t="shared" si="19"/>
        <v>0</v>
      </c>
      <c r="K179" s="38"/>
      <c r="L179" s="33">
        <v>0</v>
      </c>
      <c r="M179" s="33">
        <v>0</v>
      </c>
      <c r="N179" s="33"/>
      <c r="O179" s="29"/>
      <c r="P179" s="49"/>
      <c r="Q179" s="33"/>
      <c r="R179" s="33"/>
      <c r="S179" s="33"/>
      <c r="T179" s="39"/>
    </row>
    <row r="180" spans="1:20" ht="78.75" x14ac:dyDescent="0.2">
      <c r="A180" s="33">
        <v>4</v>
      </c>
      <c r="B180" s="29" t="s">
        <v>105</v>
      </c>
      <c r="C180" s="29"/>
      <c r="D180" s="33">
        <f t="shared" si="20"/>
        <v>50</v>
      </c>
      <c r="E180" s="33"/>
      <c r="F180" s="44" t="s">
        <v>52</v>
      </c>
      <c r="G180" s="33"/>
      <c r="H180" s="57" t="s">
        <v>269</v>
      </c>
      <c r="I180" s="57"/>
      <c r="J180" s="47">
        <f t="shared" si="19"/>
        <v>0</v>
      </c>
      <c r="K180" s="38"/>
      <c r="L180" s="33">
        <v>0</v>
      </c>
      <c r="M180" s="33">
        <v>0</v>
      </c>
      <c r="N180" s="33"/>
      <c r="O180" s="33"/>
      <c r="P180" s="49"/>
      <c r="Q180" s="33"/>
      <c r="R180" s="33"/>
      <c r="S180" s="33"/>
      <c r="T180" s="39"/>
    </row>
    <row r="181" spans="1:20" ht="78.75" x14ac:dyDescent="0.2">
      <c r="A181" s="33">
        <v>3</v>
      </c>
      <c r="B181" s="29" t="s">
        <v>105</v>
      </c>
      <c r="C181" s="29"/>
      <c r="D181" s="33">
        <f t="shared" si="20"/>
        <v>51</v>
      </c>
      <c r="E181" s="33"/>
      <c r="F181" s="44" t="s">
        <v>52</v>
      </c>
      <c r="G181" s="33"/>
      <c r="H181" s="57" t="s">
        <v>270</v>
      </c>
      <c r="I181" s="57"/>
      <c r="J181" s="47">
        <f t="shared" si="19"/>
        <v>0</v>
      </c>
      <c r="K181" s="38"/>
      <c r="L181" s="33">
        <v>0</v>
      </c>
      <c r="M181" s="33">
        <v>0</v>
      </c>
      <c r="N181" s="33"/>
      <c r="O181" s="33"/>
      <c r="P181" s="49"/>
      <c r="Q181" s="33"/>
      <c r="R181" s="33"/>
      <c r="S181" s="33"/>
      <c r="T181" s="39"/>
    </row>
    <row r="182" spans="1:20" ht="78.75" x14ac:dyDescent="0.2">
      <c r="A182" s="33">
        <v>3</v>
      </c>
      <c r="B182" s="33" t="s">
        <v>58</v>
      </c>
      <c r="C182" s="29" t="s">
        <v>271</v>
      </c>
      <c r="D182" s="33">
        <f t="shared" si="20"/>
        <v>52</v>
      </c>
      <c r="E182" s="33"/>
      <c r="F182" s="44" t="s">
        <v>52</v>
      </c>
      <c r="G182" s="33"/>
      <c r="H182" s="56" t="s">
        <v>272</v>
      </c>
      <c r="I182" s="57"/>
      <c r="J182" s="47">
        <f t="shared" si="19"/>
        <v>243.09999999999997</v>
      </c>
      <c r="K182" s="48">
        <v>75</v>
      </c>
      <c r="L182" s="33">
        <v>81.199999999999989</v>
      </c>
      <c r="M182" s="33">
        <v>86.899999999999991</v>
      </c>
      <c r="N182" s="33"/>
      <c r="O182" s="33" t="s">
        <v>273</v>
      </c>
      <c r="P182" s="49">
        <v>1</v>
      </c>
      <c r="Q182" s="33" t="s">
        <v>55</v>
      </c>
      <c r="R182" s="33"/>
      <c r="S182" s="33"/>
      <c r="T182" s="39"/>
    </row>
    <row r="183" spans="1:20" ht="157.5" x14ac:dyDescent="0.2">
      <c r="A183" s="33">
        <v>2</v>
      </c>
      <c r="B183" s="29" t="s">
        <v>274</v>
      </c>
      <c r="C183" s="29" t="s">
        <v>275</v>
      </c>
      <c r="D183" s="33">
        <f t="shared" si="20"/>
        <v>53</v>
      </c>
      <c r="E183" s="33"/>
      <c r="F183" s="44" t="s">
        <v>52</v>
      </c>
      <c r="G183" s="33"/>
      <c r="H183" s="45" t="s">
        <v>276</v>
      </c>
      <c r="I183" s="46"/>
      <c r="J183" s="47">
        <f t="shared" si="19"/>
        <v>120</v>
      </c>
      <c r="K183" s="38">
        <v>37</v>
      </c>
      <c r="L183" s="33">
        <v>40.1</v>
      </c>
      <c r="M183" s="33">
        <v>42.9</v>
      </c>
      <c r="N183" s="33"/>
      <c r="O183" s="33" t="s">
        <v>103</v>
      </c>
      <c r="P183" s="49">
        <v>123</v>
      </c>
      <c r="Q183" s="33" t="s">
        <v>104</v>
      </c>
      <c r="R183" s="33"/>
      <c r="S183" s="33"/>
      <c r="T183" s="39"/>
    </row>
    <row r="184" spans="1:20" ht="78.75" x14ac:dyDescent="0.2">
      <c r="A184" s="33">
        <v>3</v>
      </c>
      <c r="B184" s="29" t="s">
        <v>56</v>
      </c>
      <c r="C184" s="33" t="s">
        <v>134</v>
      </c>
      <c r="D184" s="33">
        <f t="shared" si="20"/>
        <v>54</v>
      </c>
      <c r="E184" s="33"/>
      <c r="F184" s="44" t="s">
        <v>52</v>
      </c>
      <c r="G184" s="33"/>
      <c r="H184" s="46" t="s">
        <v>277</v>
      </c>
      <c r="I184" s="46"/>
      <c r="J184" s="47">
        <f t="shared" si="19"/>
        <v>0</v>
      </c>
      <c r="K184" s="38"/>
      <c r="L184" s="33">
        <v>0</v>
      </c>
      <c r="M184" s="33">
        <v>0</v>
      </c>
      <c r="N184" s="33"/>
      <c r="O184" s="33"/>
      <c r="P184" s="49"/>
      <c r="Q184" s="33"/>
      <c r="R184" s="33"/>
      <c r="S184" s="33"/>
      <c r="T184" s="39"/>
    </row>
    <row r="185" spans="1:20" ht="78.75" x14ac:dyDescent="0.2">
      <c r="A185" s="33">
        <v>3</v>
      </c>
      <c r="B185" s="29" t="s">
        <v>105</v>
      </c>
      <c r="C185" s="33"/>
      <c r="D185" s="33">
        <f t="shared" si="20"/>
        <v>55</v>
      </c>
      <c r="E185" s="33"/>
      <c r="F185" s="44" t="s">
        <v>52</v>
      </c>
      <c r="G185" s="33"/>
      <c r="H185" s="46" t="s">
        <v>278</v>
      </c>
      <c r="I185" s="46"/>
      <c r="J185" s="47">
        <f t="shared" si="19"/>
        <v>0</v>
      </c>
      <c r="K185" s="38"/>
      <c r="L185" s="33">
        <v>0</v>
      </c>
      <c r="M185" s="33">
        <v>0</v>
      </c>
      <c r="N185" s="33"/>
      <c r="O185" s="33"/>
      <c r="P185" s="49"/>
      <c r="Q185" s="33"/>
      <c r="R185" s="33"/>
      <c r="S185" s="33"/>
      <c r="T185" s="39"/>
    </row>
    <row r="186" spans="1:20" ht="78.75" x14ac:dyDescent="0.2">
      <c r="A186" s="33">
        <v>2</v>
      </c>
      <c r="B186" s="29" t="s">
        <v>56</v>
      </c>
      <c r="C186" s="33"/>
      <c r="D186" s="33">
        <f t="shared" si="20"/>
        <v>56</v>
      </c>
      <c r="E186" s="33"/>
      <c r="F186" s="44" t="s">
        <v>52</v>
      </c>
      <c r="G186" s="33"/>
      <c r="H186" s="46" t="s">
        <v>279</v>
      </c>
      <c r="I186" s="46"/>
      <c r="J186" s="47">
        <f t="shared" si="19"/>
        <v>0</v>
      </c>
      <c r="K186" s="38"/>
      <c r="L186" s="33">
        <v>0</v>
      </c>
      <c r="M186" s="33">
        <v>0</v>
      </c>
      <c r="N186" s="33"/>
      <c r="O186" s="33"/>
      <c r="P186" s="49"/>
      <c r="Q186" s="33"/>
      <c r="R186" s="33"/>
      <c r="S186" s="33"/>
      <c r="T186" s="39"/>
    </row>
    <row r="187" spans="1:20" ht="78.75" x14ac:dyDescent="0.2">
      <c r="A187" s="33">
        <v>3</v>
      </c>
      <c r="B187" s="29" t="s">
        <v>105</v>
      </c>
      <c r="C187" s="29"/>
      <c r="D187" s="33">
        <f t="shared" si="20"/>
        <v>57</v>
      </c>
      <c r="E187" s="33"/>
      <c r="F187" s="44" t="s">
        <v>52</v>
      </c>
      <c r="G187" s="33"/>
      <c r="H187" s="46" t="s">
        <v>280</v>
      </c>
      <c r="I187" s="46"/>
      <c r="J187" s="47">
        <f t="shared" si="19"/>
        <v>0</v>
      </c>
      <c r="K187" s="38"/>
      <c r="L187" s="33">
        <v>0</v>
      </c>
      <c r="M187" s="33">
        <v>0</v>
      </c>
      <c r="N187" s="33"/>
      <c r="O187" s="33"/>
      <c r="P187" s="49"/>
      <c r="Q187" s="33"/>
      <c r="R187" s="33"/>
      <c r="S187" s="33"/>
      <c r="T187" s="39"/>
    </row>
    <row r="188" spans="1:20" s="78" customFormat="1" x14ac:dyDescent="0.2">
      <c r="A188" s="70"/>
      <c r="B188" s="71"/>
      <c r="C188" s="70"/>
      <c r="D188" s="70">
        <f>D187+1</f>
        <v>58</v>
      </c>
      <c r="E188" s="70"/>
      <c r="F188" s="72"/>
      <c r="G188" s="70"/>
      <c r="H188" s="73"/>
      <c r="I188" s="73"/>
      <c r="J188" s="74">
        <f>SUM(K188,L188,M188,N188)</f>
        <v>0</v>
      </c>
      <c r="K188" s="75"/>
      <c r="L188" s="70">
        <v>0</v>
      </c>
      <c r="M188" s="70">
        <v>0</v>
      </c>
      <c r="N188" s="70"/>
      <c r="O188" s="70"/>
      <c r="P188" s="76"/>
      <c r="Q188" s="70"/>
      <c r="R188" s="70"/>
      <c r="S188" s="70"/>
      <c r="T188" s="77"/>
    </row>
    <row r="189" spans="1:20" x14ac:dyDescent="0.2">
      <c r="A189" s="70"/>
      <c r="B189" s="71"/>
      <c r="C189" s="70"/>
      <c r="D189" s="70"/>
      <c r="E189" s="70"/>
      <c r="F189" s="72"/>
      <c r="G189" s="70"/>
      <c r="H189" s="73"/>
      <c r="I189" s="46"/>
      <c r="J189" s="47">
        <f t="shared" si="19"/>
        <v>0</v>
      </c>
      <c r="K189" s="38"/>
      <c r="L189" s="33">
        <v>0</v>
      </c>
      <c r="M189" s="33">
        <v>0</v>
      </c>
      <c r="N189" s="33"/>
      <c r="O189" s="33"/>
      <c r="P189" s="49"/>
      <c r="Q189" s="33"/>
      <c r="R189" s="33"/>
      <c r="S189" s="33"/>
      <c r="T189" s="39"/>
    </row>
    <row r="190" spans="1:20" x14ac:dyDescent="0.2">
      <c r="A190" s="33"/>
      <c r="B190" s="33"/>
      <c r="C190" s="33"/>
      <c r="D190" s="33">
        <f t="shared" si="20"/>
        <v>1</v>
      </c>
      <c r="E190" s="33"/>
      <c r="F190" s="44"/>
      <c r="G190" s="33"/>
      <c r="H190" s="46"/>
      <c r="I190" s="46"/>
      <c r="J190" s="47">
        <f t="shared" si="19"/>
        <v>0</v>
      </c>
      <c r="K190" s="38"/>
      <c r="L190" s="33">
        <v>0</v>
      </c>
      <c r="M190" s="33">
        <v>0</v>
      </c>
      <c r="N190" s="33"/>
      <c r="O190" s="33"/>
      <c r="P190" s="49"/>
      <c r="Q190" s="33"/>
      <c r="R190" s="33"/>
      <c r="S190" s="33"/>
      <c r="T190" s="39"/>
    </row>
    <row r="191" spans="1:20" x14ac:dyDescent="0.2">
      <c r="A191" s="33"/>
      <c r="B191" s="33"/>
      <c r="C191" s="33"/>
      <c r="D191" s="33">
        <f t="shared" si="20"/>
        <v>2</v>
      </c>
      <c r="E191" s="33"/>
      <c r="F191" s="44"/>
      <c r="G191" s="33"/>
      <c r="H191" s="46"/>
      <c r="I191" s="46"/>
      <c r="J191" s="47">
        <f t="shared" si="19"/>
        <v>0</v>
      </c>
      <c r="K191" s="38"/>
      <c r="L191" s="33">
        <v>0</v>
      </c>
      <c r="M191" s="33">
        <v>0</v>
      </c>
      <c r="N191" s="33"/>
      <c r="O191" s="33"/>
      <c r="P191" s="49"/>
      <c r="Q191" s="33"/>
      <c r="R191" s="33"/>
      <c r="S191" s="33"/>
      <c r="T191" s="39"/>
    </row>
    <row r="192" spans="1:20" x14ac:dyDescent="0.2">
      <c r="A192" s="33"/>
      <c r="B192" s="33"/>
      <c r="C192" s="33"/>
      <c r="D192" s="33">
        <f t="shared" si="20"/>
        <v>3</v>
      </c>
      <c r="E192" s="33"/>
      <c r="F192" s="44"/>
      <c r="G192" s="33"/>
      <c r="H192" s="46"/>
      <c r="I192" s="46"/>
      <c r="J192" s="47">
        <f t="shared" si="19"/>
        <v>0</v>
      </c>
      <c r="K192" s="38"/>
      <c r="L192" s="33">
        <v>0</v>
      </c>
      <c r="M192" s="33">
        <v>0</v>
      </c>
      <c r="N192" s="33"/>
      <c r="O192" s="33"/>
      <c r="P192" s="49"/>
      <c r="Q192" s="33"/>
      <c r="R192" s="33"/>
      <c r="S192" s="33"/>
      <c r="T192" s="39"/>
    </row>
    <row r="193" spans="1:20" x14ac:dyDescent="0.2">
      <c r="A193" s="33"/>
      <c r="B193" s="33"/>
      <c r="C193" s="33"/>
      <c r="D193" s="33">
        <f t="shared" si="20"/>
        <v>4</v>
      </c>
      <c r="E193" s="33"/>
      <c r="F193" s="33"/>
      <c r="G193" s="33"/>
      <c r="H193" s="46"/>
      <c r="I193" s="46"/>
      <c r="J193" s="47">
        <f t="shared" si="19"/>
        <v>0</v>
      </c>
      <c r="K193" s="38"/>
      <c r="L193" s="33">
        <v>0</v>
      </c>
      <c r="M193" s="33">
        <v>0</v>
      </c>
      <c r="N193" s="33"/>
      <c r="O193" s="33"/>
      <c r="P193" s="49"/>
      <c r="Q193" s="33"/>
      <c r="R193" s="33"/>
      <c r="S193" s="33"/>
      <c r="T193" s="39"/>
    </row>
    <row r="194" spans="1:20" x14ac:dyDescent="0.2">
      <c r="A194" s="33"/>
      <c r="B194" s="33"/>
      <c r="C194" s="33"/>
      <c r="D194" s="33">
        <f t="shared" si="20"/>
        <v>5</v>
      </c>
      <c r="E194" s="33"/>
      <c r="F194" s="33"/>
      <c r="G194" s="33"/>
      <c r="H194" s="46"/>
      <c r="I194" s="46"/>
      <c r="J194" s="47">
        <f t="shared" si="19"/>
        <v>0</v>
      </c>
      <c r="K194" s="38"/>
      <c r="L194" s="33">
        <v>0</v>
      </c>
      <c r="M194" s="33">
        <v>0</v>
      </c>
      <c r="N194" s="33"/>
      <c r="O194" s="33"/>
      <c r="P194" s="49"/>
      <c r="Q194" s="33"/>
      <c r="R194" s="33"/>
      <c r="S194" s="33"/>
      <c r="T194" s="39"/>
    </row>
    <row r="195" spans="1:20" x14ac:dyDescent="0.2">
      <c r="A195" s="33"/>
      <c r="B195" s="29"/>
      <c r="C195" s="29"/>
      <c r="D195" s="40" t="s">
        <v>48</v>
      </c>
      <c r="E195" s="33"/>
      <c r="F195" s="33"/>
      <c r="G195" s="33"/>
      <c r="H195" s="41" t="s">
        <v>281</v>
      </c>
      <c r="I195" s="41"/>
      <c r="J195" s="42">
        <f>SUM(J196:J207)</f>
        <v>0</v>
      </c>
      <c r="K195" s="42">
        <f>SUM(K196:K207)</f>
        <v>0</v>
      </c>
      <c r="L195" s="42">
        <f>SUM(L196:L207)</f>
        <v>0</v>
      </c>
      <c r="M195" s="42">
        <f t="shared" ref="M195:N195" si="21">SUM(M196:M207)</f>
        <v>0</v>
      </c>
      <c r="N195" s="42">
        <f t="shared" si="21"/>
        <v>0</v>
      </c>
      <c r="O195" s="40"/>
      <c r="P195" s="40"/>
      <c r="Q195" s="40"/>
      <c r="R195" s="40"/>
      <c r="S195" s="40"/>
      <c r="T195" s="43"/>
    </row>
    <row r="196" spans="1:20" ht="78.75" x14ac:dyDescent="0.2">
      <c r="A196" s="33">
        <v>1</v>
      </c>
      <c r="B196" s="29" t="s">
        <v>56</v>
      </c>
      <c r="C196" s="29" t="s">
        <v>282</v>
      </c>
      <c r="D196" s="33">
        <v>1</v>
      </c>
      <c r="E196" s="33"/>
      <c r="F196" s="44" t="s">
        <v>52</v>
      </c>
      <c r="G196" s="33"/>
      <c r="H196" s="46" t="s">
        <v>283</v>
      </c>
      <c r="I196" s="46"/>
      <c r="J196" s="47">
        <f>SUM(K196,L196,M196,N196)</f>
        <v>0</v>
      </c>
      <c r="K196" s="38"/>
      <c r="L196" s="33">
        <v>0</v>
      </c>
      <c r="M196" s="33">
        <v>0</v>
      </c>
      <c r="N196" s="33"/>
      <c r="O196" s="33" t="s">
        <v>214</v>
      </c>
      <c r="P196" s="49"/>
      <c r="Q196" s="33"/>
      <c r="R196" s="33"/>
      <c r="S196" s="33"/>
      <c r="T196" s="39"/>
    </row>
    <row r="197" spans="1:20" ht="78.75" x14ac:dyDescent="0.2">
      <c r="A197" s="33">
        <v>2</v>
      </c>
      <c r="B197" s="29" t="s">
        <v>56</v>
      </c>
      <c r="C197" s="29" t="s">
        <v>282</v>
      </c>
      <c r="D197" s="33">
        <f>D196+1</f>
        <v>2</v>
      </c>
      <c r="E197" s="33"/>
      <c r="F197" s="44" t="s">
        <v>52</v>
      </c>
      <c r="G197" s="33"/>
      <c r="H197" s="46" t="s">
        <v>284</v>
      </c>
      <c r="I197" s="46"/>
      <c r="J197" s="47">
        <f t="shared" ref="J197:J207" si="22">SUM(K197,L197,M197,N197)</f>
        <v>0</v>
      </c>
      <c r="K197" s="38"/>
      <c r="L197" s="33">
        <v>0</v>
      </c>
      <c r="M197" s="33">
        <v>0</v>
      </c>
      <c r="N197" s="33"/>
      <c r="O197" s="33"/>
      <c r="P197" s="49"/>
      <c r="Q197" s="33"/>
      <c r="R197" s="33"/>
      <c r="S197" s="33"/>
      <c r="T197" s="39"/>
    </row>
    <row r="198" spans="1:20" x14ac:dyDescent="0.2">
      <c r="A198" s="33">
        <v>2</v>
      </c>
      <c r="B198" s="29"/>
      <c r="C198" s="29"/>
      <c r="D198" s="33">
        <f t="shared" ref="D198:D207" si="23">D197+1</f>
        <v>3</v>
      </c>
      <c r="E198" s="33"/>
      <c r="F198" s="33"/>
      <c r="G198" s="33"/>
      <c r="H198" s="46" t="s">
        <v>285</v>
      </c>
      <c r="I198" s="46"/>
      <c r="J198" s="47">
        <f t="shared" si="22"/>
        <v>0</v>
      </c>
      <c r="K198" s="38"/>
      <c r="L198" s="33">
        <v>0</v>
      </c>
      <c r="M198" s="33">
        <v>0</v>
      </c>
      <c r="N198" s="33"/>
      <c r="O198" s="33"/>
      <c r="P198" s="49"/>
      <c r="Q198" s="33"/>
      <c r="R198" s="33"/>
      <c r="S198" s="33"/>
      <c r="T198" s="39"/>
    </row>
    <row r="199" spans="1:20" x14ac:dyDescent="0.2">
      <c r="A199" s="33"/>
      <c r="B199" s="29"/>
      <c r="C199" s="29"/>
      <c r="D199" s="33">
        <f t="shared" si="23"/>
        <v>4</v>
      </c>
      <c r="E199" s="33"/>
      <c r="F199" s="33"/>
      <c r="G199" s="33"/>
      <c r="H199" s="46"/>
      <c r="I199" s="46"/>
      <c r="J199" s="47">
        <f t="shared" si="22"/>
        <v>0</v>
      </c>
      <c r="K199" s="38"/>
      <c r="L199" s="33">
        <v>0</v>
      </c>
      <c r="M199" s="33">
        <v>0</v>
      </c>
      <c r="N199" s="33"/>
      <c r="O199" s="33"/>
      <c r="P199" s="49"/>
      <c r="Q199" s="33"/>
      <c r="R199" s="33"/>
      <c r="S199" s="33"/>
      <c r="T199" s="39"/>
    </row>
    <row r="200" spans="1:20" x14ac:dyDescent="0.2">
      <c r="A200" s="33"/>
      <c r="B200" s="29"/>
      <c r="C200" s="29"/>
      <c r="D200" s="33">
        <f t="shared" si="23"/>
        <v>5</v>
      </c>
      <c r="E200" s="33"/>
      <c r="F200" s="33"/>
      <c r="G200" s="33"/>
      <c r="H200" s="46"/>
      <c r="I200" s="46"/>
      <c r="J200" s="47">
        <f t="shared" si="22"/>
        <v>0</v>
      </c>
      <c r="K200" s="38"/>
      <c r="L200" s="33">
        <v>0</v>
      </c>
      <c r="M200" s="33">
        <v>0</v>
      </c>
      <c r="N200" s="33"/>
      <c r="O200" s="33"/>
      <c r="P200" s="49"/>
      <c r="Q200" s="33"/>
      <c r="R200" s="33"/>
      <c r="S200" s="33"/>
      <c r="T200" s="39"/>
    </row>
    <row r="201" spans="1:20" x14ac:dyDescent="0.2">
      <c r="A201" s="33"/>
      <c r="B201" s="29"/>
      <c r="C201" s="29"/>
      <c r="D201" s="33">
        <f t="shared" si="23"/>
        <v>6</v>
      </c>
      <c r="E201" s="33"/>
      <c r="F201" s="33"/>
      <c r="G201" s="33"/>
      <c r="H201" s="46"/>
      <c r="I201" s="46"/>
      <c r="J201" s="47">
        <f t="shared" si="22"/>
        <v>0</v>
      </c>
      <c r="K201" s="38"/>
      <c r="L201" s="33">
        <v>0</v>
      </c>
      <c r="M201" s="33">
        <v>0</v>
      </c>
      <c r="N201" s="33"/>
      <c r="O201" s="33"/>
      <c r="P201" s="49"/>
      <c r="Q201" s="33"/>
      <c r="R201" s="33"/>
      <c r="S201" s="33"/>
      <c r="T201" s="39"/>
    </row>
    <row r="202" spans="1:20" x14ac:dyDescent="0.2">
      <c r="A202" s="33"/>
      <c r="B202" s="29"/>
      <c r="C202" s="29"/>
      <c r="D202" s="33">
        <f t="shared" si="23"/>
        <v>7</v>
      </c>
      <c r="E202" s="33"/>
      <c r="F202" s="33"/>
      <c r="G202" s="33"/>
      <c r="H202" s="46"/>
      <c r="I202" s="46"/>
      <c r="J202" s="47">
        <f t="shared" si="22"/>
        <v>0</v>
      </c>
      <c r="K202" s="38"/>
      <c r="L202" s="33">
        <v>0</v>
      </c>
      <c r="M202" s="33">
        <v>0</v>
      </c>
      <c r="N202" s="33"/>
      <c r="O202" s="33"/>
      <c r="P202" s="49"/>
      <c r="Q202" s="33"/>
      <c r="R202" s="33"/>
      <c r="S202" s="33"/>
      <c r="T202" s="39"/>
    </row>
    <row r="203" spans="1:20" x14ac:dyDescent="0.2">
      <c r="A203" s="33"/>
      <c r="B203" s="29"/>
      <c r="C203" s="29"/>
      <c r="D203" s="33">
        <f t="shared" si="23"/>
        <v>8</v>
      </c>
      <c r="E203" s="33"/>
      <c r="F203" s="33"/>
      <c r="G203" s="33"/>
      <c r="H203" s="46"/>
      <c r="I203" s="46"/>
      <c r="J203" s="47">
        <f t="shared" si="22"/>
        <v>0</v>
      </c>
      <c r="K203" s="38"/>
      <c r="L203" s="33">
        <v>0</v>
      </c>
      <c r="M203" s="33">
        <v>0</v>
      </c>
      <c r="N203" s="33"/>
      <c r="O203" s="33"/>
      <c r="P203" s="49"/>
      <c r="Q203" s="33"/>
      <c r="R203" s="33"/>
      <c r="S203" s="33"/>
      <c r="T203" s="39"/>
    </row>
    <row r="204" spans="1:20" x14ac:dyDescent="0.2">
      <c r="A204" s="33"/>
      <c r="B204" s="29"/>
      <c r="C204" s="29"/>
      <c r="D204" s="33">
        <f t="shared" si="23"/>
        <v>9</v>
      </c>
      <c r="E204" s="33"/>
      <c r="F204" s="33"/>
      <c r="G204" s="33"/>
      <c r="H204" s="46"/>
      <c r="I204" s="46"/>
      <c r="J204" s="47">
        <f t="shared" si="22"/>
        <v>0</v>
      </c>
      <c r="K204" s="38"/>
      <c r="L204" s="33">
        <v>0</v>
      </c>
      <c r="M204" s="33">
        <v>0</v>
      </c>
      <c r="N204" s="33"/>
      <c r="O204" s="33"/>
      <c r="P204" s="49"/>
      <c r="Q204" s="33"/>
      <c r="R204" s="33"/>
      <c r="S204" s="33"/>
      <c r="T204" s="39"/>
    </row>
    <row r="205" spans="1:20" x14ac:dyDescent="0.2">
      <c r="A205" s="33"/>
      <c r="B205" s="29"/>
      <c r="C205" s="29"/>
      <c r="D205" s="33">
        <f t="shared" si="23"/>
        <v>10</v>
      </c>
      <c r="E205" s="33"/>
      <c r="F205" s="33"/>
      <c r="G205" s="33"/>
      <c r="H205" s="46"/>
      <c r="I205" s="46"/>
      <c r="J205" s="47">
        <f t="shared" si="22"/>
        <v>0</v>
      </c>
      <c r="K205" s="38"/>
      <c r="L205" s="33">
        <v>0</v>
      </c>
      <c r="M205" s="33">
        <v>0</v>
      </c>
      <c r="N205" s="33"/>
      <c r="O205" s="33"/>
      <c r="P205" s="49"/>
      <c r="Q205" s="33"/>
      <c r="R205" s="33"/>
      <c r="S205" s="33"/>
      <c r="T205" s="39"/>
    </row>
    <row r="206" spans="1:20" x14ac:dyDescent="0.2">
      <c r="A206" s="33"/>
      <c r="B206" s="29"/>
      <c r="C206" s="29"/>
      <c r="D206" s="33">
        <f t="shared" si="23"/>
        <v>11</v>
      </c>
      <c r="E206" s="33"/>
      <c r="F206" s="33"/>
      <c r="G206" s="33"/>
      <c r="H206" s="46"/>
      <c r="I206" s="46"/>
      <c r="J206" s="47">
        <f t="shared" si="22"/>
        <v>0</v>
      </c>
      <c r="K206" s="38"/>
      <c r="L206" s="33">
        <v>0</v>
      </c>
      <c r="M206" s="33">
        <v>0</v>
      </c>
      <c r="N206" s="33"/>
      <c r="O206" s="33"/>
      <c r="P206" s="49"/>
      <c r="Q206" s="33"/>
      <c r="R206" s="33"/>
      <c r="S206" s="33"/>
      <c r="T206" s="39"/>
    </row>
    <row r="207" spans="1:20" x14ac:dyDescent="0.2">
      <c r="A207" s="33"/>
      <c r="B207" s="29"/>
      <c r="C207" s="29"/>
      <c r="D207" s="33">
        <f t="shared" si="23"/>
        <v>12</v>
      </c>
      <c r="E207" s="33"/>
      <c r="F207" s="33"/>
      <c r="G207" s="33"/>
      <c r="H207" s="46"/>
      <c r="I207" s="46"/>
      <c r="J207" s="47">
        <f t="shared" si="22"/>
        <v>0</v>
      </c>
      <c r="K207" s="38"/>
      <c r="L207" s="33">
        <v>0</v>
      </c>
      <c r="M207" s="33">
        <v>0</v>
      </c>
      <c r="N207" s="33"/>
      <c r="O207" s="33"/>
      <c r="P207" s="49"/>
      <c r="Q207" s="33"/>
      <c r="R207" s="33"/>
      <c r="S207" s="33"/>
      <c r="T207" s="39"/>
    </row>
    <row r="208" spans="1:20" x14ac:dyDescent="0.2">
      <c r="A208" s="33"/>
      <c r="B208" s="29"/>
      <c r="C208" s="29"/>
      <c r="D208" s="40" t="s">
        <v>48</v>
      </c>
      <c r="E208" s="33"/>
      <c r="F208" s="33"/>
      <c r="G208" s="33"/>
      <c r="H208" s="41" t="s">
        <v>286</v>
      </c>
      <c r="I208" s="41"/>
      <c r="J208" s="42">
        <f>SUM(J209:J227)</f>
        <v>894.4</v>
      </c>
      <c r="K208" s="42">
        <f t="shared" ref="K208:N208" si="24">SUM(K209:K227)</f>
        <v>703.9</v>
      </c>
      <c r="L208" s="42">
        <f t="shared" si="24"/>
        <v>190.5</v>
      </c>
      <c r="M208" s="42">
        <f t="shared" si="24"/>
        <v>0</v>
      </c>
      <c r="N208" s="42">
        <f t="shared" si="24"/>
        <v>0</v>
      </c>
      <c r="O208" s="40"/>
      <c r="P208" s="40"/>
      <c r="Q208" s="40"/>
      <c r="R208" s="40"/>
      <c r="S208" s="40"/>
      <c r="T208" s="43"/>
    </row>
    <row r="209" spans="1:20" ht="78.75" x14ac:dyDescent="0.2">
      <c r="A209" s="33">
        <v>5</v>
      </c>
      <c r="B209" s="29" t="s">
        <v>56</v>
      </c>
      <c r="C209" s="29" t="s">
        <v>282</v>
      </c>
      <c r="D209" s="33">
        <v>1</v>
      </c>
      <c r="E209" s="33"/>
      <c r="F209" s="44" t="s">
        <v>52</v>
      </c>
      <c r="G209" s="33"/>
      <c r="H209" s="56" t="s">
        <v>287</v>
      </c>
      <c r="I209" s="57"/>
      <c r="J209" s="47">
        <f>SUM(K209,L209,M209,N209)</f>
        <v>0</v>
      </c>
      <c r="K209" s="38"/>
      <c r="L209" s="33">
        <v>0</v>
      </c>
      <c r="M209" s="33">
        <v>0</v>
      </c>
      <c r="N209" s="33"/>
      <c r="O209" s="33" t="s">
        <v>54</v>
      </c>
      <c r="P209" s="49">
        <v>2</v>
      </c>
      <c r="Q209" s="33" t="s">
        <v>104</v>
      </c>
      <c r="R209" s="33"/>
      <c r="S209" s="33"/>
      <c r="T209" s="39"/>
    </row>
    <row r="210" spans="1:20" ht="78.75" x14ac:dyDescent="0.2">
      <c r="A210" s="33">
        <v>5</v>
      </c>
      <c r="B210" s="29" t="s">
        <v>56</v>
      </c>
      <c r="C210" s="29" t="s">
        <v>282</v>
      </c>
      <c r="D210" s="33">
        <f t="shared" ref="D210:D227" si="25">D209+1</f>
        <v>2</v>
      </c>
      <c r="E210" s="33"/>
      <c r="F210" s="44" t="s">
        <v>52</v>
      </c>
      <c r="G210" s="33"/>
      <c r="H210" s="57" t="s">
        <v>288</v>
      </c>
      <c r="I210" s="57"/>
      <c r="J210" s="47">
        <f t="shared" ref="J210:J227" si="26">SUM(K210,L210,M210,N210)</f>
        <v>0</v>
      </c>
      <c r="K210" s="38"/>
      <c r="L210" s="33">
        <v>0</v>
      </c>
      <c r="M210" s="33">
        <v>0</v>
      </c>
      <c r="N210" s="33"/>
      <c r="O210" s="33"/>
      <c r="P210" s="49"/>
      <c r="Q210" s="33"/>
      <c r="R210" s="33"/>
      <c r="S210" s="33"/>
      <c r="T210" s="39"/>
    </row>
    <row r="211" spans="1:20" ht="78.75" x14ac:dyDescent="0.2">
      <c r="A211" s="33">
        <v>5</v>
      </c>
      <c r="B211" s="29" t="s">
        <v>56</v>
      </c>
      <c r="C211" s="29" t="s">
        <v>282</v>
      </c>
      <c r="D211" s="33">
        <f t="shared" si="25"/>
        <v>3</v>
      </c>
      <c r="E211" s="33"/>
      <c r="F211" s="44" t="s">
        <v>52</v>
      </c>
      <c r="G211" s="33"/>
      <c r="H211" s="57" t="s">
        <v>289</v>
      </c>
      <c r="I211" s="57"/>
      <c r="J211" s="47">
        <f t="shared" si="26"/>
        <v>0</v>
      </c>
      <c r="K211" s="38"/>
      <c r="L211" s="33">
        <v>0</v>
      </c>
      <c r="M211" s="33">
        <v>0</v>
      </c>
      <c r="N211" s="33"/>
      <c r="O211" s="33"/>
      <c r="P211" s="49"/>
      <c r="Q211" s="33"/>
      <c r="R211" s="33"/>
      <c r="S211" s="33"/>
      <c r="T211" s="39"/>
    </row>
    <row r="212" spans="1:20" ht="78.75" x14ac:dyDescent="0.2">
      <c r="A212" s="33">
        <v>5</v>
      </c>
      <c r="B212" s="29" t="s">
        <v>56</v>
      </c>
      <c r="C212" s="29" t="s">
        <v>282</v>
      </c>
      <c r="D212" s="33">
        <f t="shared" si="25"/>
        <v>4</v>
      </c>
      <c r="E212" s="33"/>
      <c r="F212" s="44" t="s">
        <v>52</v>
      </c>
      <c r="G212" s="33"/>
      <c r="H212" s="56" t="s">
        <v>290</v>
      </c>
      <c r="I212" s="57"/>
      <c r="J212" s="47">
        <f t="shared" si="26"/>
        <v>0</v>
      </c>
      <c r="K212" s="38"/>
      <c r="L212" s="33">
        <v>0</v>
      </c>
      <c r="M212" s="33">
        <v>0</v>
      </c>
      <c r="N212" s="33"/>
      <c r="O212" s="33" t="s">
        <v>54</v>
      </c>
      <c r="P212" s="49">
        <v>7</v>
      </c>
      <c r="Q212" s="33" t="s">
        <v>104</v>
      </c>
      <c r="R212" s="33"/>
      <c r="S212" s="33"/>
      <c r="T212" s="39"/>
    </row>
    <row r="213" spans="1:20" ht="78.75" x14ac:dyDescent="0.2">
      <c r="A213" s="33">
        <v>5</v>
      </c>
      <c r="B213" s="29" t="s">
        <v>56</v>
      </c>
      <c r="C213" s="29" t="s">
        <v>282</v>
      </c>
      <c r="D213" s="33">
        <f t="shared" si="25"/>
        <v>5</v>
      </c>
      <c r="E213" s="33"/>
      <c r="F213" s="44" t="s">
        <v>52</v>
      </c>
      <c r="G213" s="33"/>
      <c r="H213" s="57" t="s">
        <v>291</v>
      </c>
      <c r="I213" s="57"/>
      <c r="J213" s="47">
        <f t="shared" si="26"/>
        <v>0</v>
      </c>
      <c r="K213" s="38"/>
      <c r="L213" s="33">
        <v>0</v>
      </c>
      <c r="M213" s="33">
        <v>0</v>
      </c>
      <c r="N213" s="33"/>
      <c r="O213" s="33"/>
      <c r="P213" s="49"/>
      <c r="Q213" s="33"/>
      <c r="R213" s="33"/>
      <c r="S213" s="33"/>
      <c r="T213" s="39"/>
    </row>
    <row r="214" spans="1:20" ht="78.75" x14ac:dyDescent="0.2">
      <c r="A214" s="33">
        <v>5</v>
      </c>
      <c r="B214" s="29" t="s">
        <v>56</v>
      </c>
      <c r="C214" s="29" t="s">
        <v>282</v>
      </c>
      <c r="D214" s="33">
        <f t="shared" si="25"/>
        <v>6</v>
      </c>
      <c r="E214" s="33"/>
      <c r="F214" s="44" t="s">
        <v>52</v>
      </c>
      <c r="G214" s="33"/>
      <c r="H214" s="57" t="s">
        <v>292</v>
      </c>
      <c r="I214" s="57"/>
      <c r="J214" s="47">
        <f t="shared" si="26"/>
        <v>0</v>
      </c>
      <c r="K214" s="38"/>
      <c r="L214" s="33">
        <v>0</v>
      </c>
      <c r="M214" s="33">
        <v>0</v>
      </c>
      <c r="N214" s="33"/>
      <c r="O214" s="33"/>
      <c r="P214" s="49"/>
      <c r="Q214" s="33"/>
      <c r="R214" s="33"/>
      <c r="S214" s="33"/>
      <c r="T214" s="39"/>
    </row>
    <row r="215" spans="1:20" ht="78.75" x14ac:dyDescent="0.2">
      <c r="A215" s="33">
        <v>5</v>
      </c>
      <c r="B215" s="29" t="s">
        <v>56</v>
      </c>
      <c r="C215" s="29" t="s">
        <v>282</v>
      </c>
      <c r="D215" s="33">
        <f t="shared" si="25"/>
        <v>7</v>
      </c>
      <c r="E215" s="33"/>
      <c r="F215" s="44" t="s">
        <v>52</v>
      </c>
      <c r="G215" s="33"/>
      <c r="H215" s="57" t="s">
        <v>293</v>
      </c>
      <c r="I215" s="57"/>
      <c r="J215" s="47">
        <f t="shared" si="26"/>
        <v>0</v>
      </c>
      <c r="K215" s="38"/>
      <c r="L215" s="33">
        <v>0</v>
      </c>
      <c r="M215" s="33">
        <v>0</v>
      </c>
      <c r="N215" s="33"/>
      <c r="O215" s="33"/>
      <c r="P215" s="49"/>
      <c r="Q215" s="33"/>
      <c r="R215" s="33"/>
      <c r="S215" s="33"/>
      <c r="T215" s="39"/>
    </row>
    <row r="216" spans="1:20" ht="78.75" x14ac:dyDescent="0.2">
      <c r="A216" s="33">
        <v>5</v>
      </c>
      <c r="B216" s="29" t="s">
        <v>56</v>
      </c>
      <c r="C216" s="29" t="s">
        <v>282</v>
      </c>
      <c r="D216" s="33">
        <f t="shared" si="25"/>
        <v>8</v>
      </c>
      <c r="E216" s="33"/>
      <c r="F216" s="44" t="s">
        <v>52</v>
      </c>
      <c r="G216" s="33"/>
      <c r="H216" s="56" t="s">
        <v>294</v>
      </c>
      <c r="I216" s="57"/>
      <c r="J216" s="47">
        <f t="shared" si="26"/>
        <v>509</v>
      </c>
      <c r="K216" s="38">
        <v>326.7</v>
      </c>
      <c r="L216" s="33">
        <f>353.5-171.2</f>
        <v>182.3</v>
      </c>
      <c r="M216" s="33">
        <v>0</v>
      </c>
      <c r="N216" s="33"/>
      <c r="O216" s="33" t="s">
        <v>54</v>
      </c>
      <c r="P216" s="49">
        <v>2000</v>
      </c>
      <c r="Q216" s="33" t="s">
        <v>55</v>
      </c>
      <c r="R216" s="33"/>
      <c r="S216" s="33"/>
      <c r="T216" s="39"/>
    </row>
    <row r="217" spans="1:20" ht="78.75" x14ac:dyDescent="0.2">
      <c r="A217" s="33">
        <v>5</v>
      </c>
      <c r="B217" s="29" t="s">
        <v>56</v>
      </c>
      <c r="C217" s="29" t="s">
        <v>282</v>
      </c>
      <c r="D217" s="33">
        <f t="shared" si="25"/>
        <v>9</v>
      </c>
      <c r="E217" s="33"/>
      <c r="F217" s="44" t="s">
        <v>52</v>
      </c>
      <c r="G217" s="33"/>
      <c r="H217" s="57" t="s">
        <v>295</v>
      </c>
      <c r="I217" s="57"/>
      <c r="J217" s="47">
        <f t="shared" si="26"/>
        <v>0</v>
      </c>
      <c r="K217" s="38"/>
      <c r="L217" s="33">
        <v>0</v>
      </c>
      <c r="M217" s="33">
        <v>0</v>
      </c>
      <c r="N217" s="33"/>
      <c r="O217" s="33"/>
      <c r="P217" s="49"/>
      <c r="Q217" s="33"/>
      <c r="R217" s="33"/>
      <c r="S217" s="33"/>
      <c r="T217" s="39"/>
    </row>
    <row r="218" spans="1:20" ht="78.75" x14ac:dyDescent="0.2">
      <c r="A218" s="33">
        <v>5</v>
      </c>
      <c r="B218" s="29" t="s">
        <v>56</v>
      </c>
      <c r="C218" s="29" t="s">
        <v>282</v>
      </c>
      <c r="D218" s="33">
        <f t="shared" si="25"/>
        <v>10</v>
      </c>
      <c r="E218" s="33"/>
      <c r="F218" s="44" t="s">
        <v>52</v>
      </c>
      <c r="G218" s="33"/>
      <c r="H218" s="57" t="s">
        <v>296</v>
      </c>
      <c r="I218" s="57"/>
      <c r="J218" s="47">
        <f t="shared" si="26"/>
        <v>0</v>
      </c>
      <c r="K218" s="38"/>
      <c r="L218" s="33">
        <v>0</v>
      </c>
      <c r="M218" s="33">
        <v>0</v>
      </c>
      <c r="N218" s="33"/>
      <c r="O218" s="33"/>
      <c r="P218" s="49"/>
      <c r="Q218" s="33"/>
      <c r="R218" s="33"/>
      <c r="S218" s="33"/>
      <c r="T218" s="39"/>
    </row>
    <row r="219" spans="1:20" ht="78.75" x14ac:dyDescent="0.2">
      <c r="A219" s="33">
        <v>5</v>
      </c>
      <c r="B219" s="29" t="s">
        <v>56</v>
      </c>
      <c r="C219" s="29" t="s">
        <v>282</v>
      </c>
      <c r="D219" s="33">
        <f t="shared" si="25"/>
        <v>11</v>
      </c>
      <c r="E219" s="33"/>
      <c r="F219" s="44" t="s">
        <v>52</v>
      </c>
      <c r="G219" s="33"/>
      <c r="H219" s="45" t="s">
        <v>297</v>
      </c>
      <c r="I219" s="46"/>
      <c r="J219" s="47">
        <f t="shared" si="26"/>
        <v>385.4</v>
      </c>
      <c r="K219" s="38">
        <v>377.2</v>
      </c>
      <c r="L219" s="33">
        <f>408.2-400</f>
        <v>8.1999999999999886</v>
      </c>
      <c r="M219" s="33">
        <v>0</v>
      </c>
      <c r="N219" s="33"/>
      <c r="O219" s="33" t="s">
        <v>54</v>
      </c>
      <c r="P219" s="49">
        <v>55</v>
      </c>
      <c r="Q219" s="33" t="s">
        <v>55</v>
      </c>
      <c r="R219" s="33"/>
      <c r="S219" s="33"/>
      <c r="T219" s="39"/>
    </row>
    <row r="220" spans="1:20" ht="78.75" x14ac:dyDescent="0.2">
      <c r="A220" s="33">
        <v>5</v>
      </c>
      <c r="B220" s="29" t="s">
        <v>56</v>
      </c>
      <c r="C220" s="29" t="s">
        <v>282</v>
      </c>
      <c r="D220" s="33">
        <f t="shared" si="25"/>
        <v>12</v>
      </c>
      <c r="E220" s="33"/>
      <c r="F220" s="44" t="s">
        <v>52</v>
      </c>
      <c r="G220" s="33"/>
      <c r="H220" s="57" t="s">
        <v>298</v>
      </c>
      <c r="I220" s="57"/>
      <c r="J220" s="47">
        <f t="shared" si="26"/>
        <v>0</v>
      </c>
      <c r="K220" s="38"/>
      <c r="L220" s="33">
        <v>0</v>
      </c>
      <c r="M220" s="33">
        <v>0</v>
      </c>
      <c r="N220" s="33"/>
      <c r="O220" s="33"/>
      <c r="P220" s="49"/>
      <c r="Q220" s="33"/>
      <c r="R220" s="33"/>
      <c r="S220" s="33"/>
      <c r="T220" s="39"/>
    </row>
    <row r="221" spans="1:20" x14ac:dyDescent="0.2">
      <c r="A221" s="33">
        <v>5</v>
      </c>
      <c r="B221" s="29"/>
      <c r="C221" s="29"/>
      <c r="D221" s="33">
        <f t="shared" si="25"/>
        <v>13</v>
      </c>
      <c r="E221" s="33"/>
      <c r="F221" s="33"/>
      <c r="G221" s="33"/>
      <c r="H221" s="46"/>
      <c r="I221" s="46"/>
      <c r="J221" s="47">
        <f t="shared" si="26"/>
        <v>0</v>
      </c>
      <c r="K221" s="38"/>
      <c r="L221" s="33">
        <v>0</v>
      </c>
      <c r="M221" s="33">
        <v>0</v>
      </c>
      <c r="N221" s="33"/>
      <c r="O221" s="33"/>
      <c r="P221" s="49"/>
      <c r="Q221" s="33"/>
      <c r="R221" s="33"/>
      <c r="S221" s="33"/>
      <c r="T221" s="39"/>
    </row>
    <row r="222" spans="1:20" x14ac:dyDescent="0.2">
      <c r="A222" s="33">
        <v>5</v>
      </c>
      <c r="B222" s="29"/>
      <c r="C222" s="29"/>
      <c r="D222" s="33">
        <f t="shared" si="25"/>
        <v>14</v>
      </c>
      <c r="E222" s="33"/>
      <c r="F222" s="33"/>
      <c r="G222" s="33"/>
      <c r="H222" s="46"/>
      <c r="I222" s="46"/>
      <c r="J222" s="47">
        <f t="shared" si="26"/>
        <v>0</v>
      </c>
      <c r="K222" s="38"/>
      <c r="L222" s="33">
        <v>0</v>
      </c>
      <c r="M222" s="33">
        <v>0</v>
      </c>
      <c r="N222" s="33"/>
      <c r="O222" s="33"/>
      <c r="P222" s="49"/>
      <c r="Q222" s="33"/>
      <c r="R222" s="33"/>
      <c r="S222" s="33"/>
      <c r="T222" s="39"/>
    </row>
    <row r="223" spans="1:20" x14ac:dyDescent="0.2">
      <c r="A223" s="33">
        <v>5</v>
      </c>
      <c r="B223" s="29"/>
      <c r="C223" s="29"/>
      <c r="D223" s="33">
        <f t="shared" si="25"/>
        <v>15</v>
      </c>
      <c r="E223" s="33"/>
      <c r="F223" s="33"/>
      <c r="G223" s="33"/>
      <c r="H223" s="46"/>
      <c r="I223" s="46"/>
      <c r="J223" s="47">
        <f t="shared" si="26"/>
        <v>0</v>
      </c>
      <c r="K223" s="38"/>
      <c r="L223" s="33">
        <v>0</v>
      </c>
      <c r="M223" s="33">
        <v>0</v>
      </c>
      <c r="N223" s="33"/>
      <c r="O223" s="33"/>
      <c r="P223" s="49"/>
      <c r="Q223" s="33"/>
      <c r="R223" s="33"/>
      <c r="S223" s="33"/>
      <c r="T223" s="39"/>
    </row>
    <row r="224" spans="1:20" x14ac:dyDescent="0.2">
      <c r="A224" s="33">
        <v>5</v>
      </c>
      <c r="B224" s="29"/>
      <c r="C224" s="29"/>
      <c r="D224" s="33">
        <f t="shared" si="25"/>
        <v>16</v>
      </c>
      <c r="E224" s="33"/>
      <c r="F224" s="33"/>
      <c r="G224" s="33"/>
      <c r="H224" s="46"/>
      <c r="I224" s="46"/>
      <c r="J224" s="47">
        <f t="shared" si="26"/>
        <v>0</v>
      </c>
      <c r="K224" s="38"/>
      <c r="L224" s="33">
        <v>0</v>
      </c>
      <c r="M224" s="33">
        <v>0</v>
      </c>
      <c r="N224" s="33"/>
      <c r="O224" s="33"/>
      <c r="P224" s="49"/>
      <c r="Q224" s="33"/>
      <c r="R224" s="33"/>
      <c r="S224" s="33"/>
      <c r="T224" s="39"/>
    </row>
    <row r="225" spans="1:20" x14ac:dyDescent="0.2">
      <c r="A225" s="33">
        <v>5</v>
      </c>
      <c r="B225" s="29"/>
      <c r="C225" s="29"/>
      <c r="D225" s="33">
        <f t="shared" si="25"/>
        <v>17</v>
      </c>
      <c r="E225" s="33"/>
      <c r="F225" s="33"/>
      <c r="G225" s="33"/>
      <c r="H225" s="46"/>
      <c r="I225" s="46"/>
      <c r="J225" s="47">
        <f t="shared" si="26"/>
        <v>0</v>
      </c>
      <c r="K225" s="38"/>
      <c r="L225" s="33">
        <v>0</v>
      </c>
      <c r="M225" s="33">
        <v>0</v>
      </c>
      <c r="N225" s="33"/>
      <c r="O225" s="33"/>
      <c r="P225" s="49"/>
      <c r="Q225" s="33"/>
      <c r="R225" s="33"/>
      <c r="S225" s="33"/>
      <c r="T225" s="39"/>
    </row>
    <row r="226" spans="1:20" x14ac:dyDescent="0.2">
      <c r="A226" s="33">
        <v>5</v>
      </c>
      <c r="B226" s="29"/>
      <c r="C226" s="29"/>
      <c r="D226" s="33">
        <f t="shared" si="25"/>
        <v>18</v>
      </c>
      <c r="E226" s="33"/>
      <c r="F226" s="33"/>
      <c r="G226" s="33"/>
      <c r="H226" s="46"/>
      <c r="I226" s="46"/>
      <c r="J226" s="47">
        <f t="shared" si="26"/>
        <v>0</v>
      </c>
      <c r="K226" s="38"/>
      <c r="L226" s="33">
        <v>0</v>
      </c>
      <c r="M226" s="33">
        <v>0</v>
      </c>
      <c r="N226" s="33"/>
      <c r="O226" s="33"/>
      <c r="P226" s="49"/>
      <c r="Q226" s="33"/>
      <c r="R226" s="33"/>
      <c r="S226" s="33"/>
      <c r="T226" s="39"/>
    </row>
    <row r="227" spans="1:20" x14ac:dyDescent="0.2">
      <c r="A227" s="33">
        <v>5</v>
      </c>
      <c r="B227" s="29"/>
      <c r="C227" s="29"/>
      <c r="D227" s="33">
        <f t="shared" si="25"/>
        <v>19</v>
      </c>
      <c r="E227" s="33"/>
      <c r="F227" s="33"/>
      <c r="G227" s="33"/>
      <c r="H227" s="46"/>
      <c r="I227" s="46"/>
      <c r="J227" s="47">
        <f t="shared" si="26"/>
        <v>0</v>
      </c>
      <c r="K227" s="38"/>
      <c r="L227" s="33">
        <v>0</v>
      </c>
      <c r="M227" s="33">
        <v>0</v>
      </c>
      <c r="N227" s="33"/>
      <c r="O227" s="33"/>
      <c r="P227" s="49"/>
      <c r="Q227" s="33"/>
      <c r="R227" s="33"/>
      <c r="S227" s="33"/>
      <c r="T227" s="39"/>
    </row>
    <row r="228" spans="1:20" x14ac:dyDescent="0.2">
      <c r="A228" s="33"/>
      <c r="B228" s="29"/>
      <c r="C228" s="29"/>
      <c r="D228" s="40" t="s">
        <v>48</v>
      </c>
      <c r="E228" s="33"/>
      <c r="F228" s="33"/>
      <c r="G228" s="33"/>
      <c r="H228" s="41" t="s">
        <v>299</v>
      </c>
      <c r="I228" s="41"/>
      <c r="J228" s="42">
        <f>SUM(J229:J269)</f>
        <v>402.8</v>
      </c>
      <c r="K228" s="42">
        <f t="shared" ref="K228:N228" si="27">SUM(K229:K269)</f>
        <v>153.89999999999998</v>
      </c>
      <c r="L228" s="42">
        <f t="shared" si="27"/>
        <v>248.90000000000003</v>
      </c>
      <c r="M228" s="42">
        <f t="shared" si="27"/>
        <v>0</v>
      </c>
      <c r="N228" s="42">
        <f t="shared" si="27"/>
        <v>0</v>
      </c>
      <c r="O228" s="40"/>
      <c r="P228" s="40"/>
      <c r="Q228" s="40"/>
      <c r="R228" s="40"/>
      <c r="S228" s="40"/>
      <c r="T228" s="43"/>
    </row>
    <row r="229" spans="1:20" ht="78.75" x14ac:dyDescent="0.2">
      <c r="A229" s="33">
        <v>2</v>
      </c>
      <c r="B229" s="29" t="s">
        <v>56</v>
      </c>
      <c r="C229" s="29" t="s">
        <v>282</v>
      </c>
      <c r="D229" s="33">
        <v>1</v>
      </c>
      <c r="E229" s="33"/>
      <c r="F229" s="44" t="s">
        <v>52</v>
      </c>
      <c r="G229" s="33"/>
      <c r="H229" s="57" t="s">
        <v>300</v>
      </c>
      <c r="I229" s="57"/>
      <c r="J229" s="47">
        <f>SUM(K229,L229,M229,N229)</f>
        <v>0</v>
      </c>
      <c r="K229" s="38"/>
      <c r="L229" s="33">
        <v>0</v>
      </c>
      <c r="M229" s="33">
        <v>0</v>
      </c>
      <c r="N229" s="33"/>
      <c r="O229" s="33"/>
      <c r="P229" s="49"/>
      <c r="Q229" s="33"/>
      <c r="R229" s="33"/>
      <c r="S229" s="33"/>
      <c r="T229" s="39"/>
    </row>
    <row r="230" spans="1:20" ht="78.75" x14ac:dyDescent="0.2">
      <c r="A230" s="33">
        <v>2</v>
      </c>
      <c r="B230" s="29" t="s">
        <v>56</v>
      </c>
      <c r="C230" s="29" t="s">
        <v>282</v>
      </c>
      <c r="D230" s="33">
        <f t="shared" ref="D230:D269" si="28">D229+1</f>
        <v>2</v>
      </c>
      <c r="E230" s="33"/>
      <c r="F230" s="44" t="s">
        <v>52</v>
      </c>
      <c r="G230" s="33"/>
      <c r="H230" s="56" t="s">
        <v>301</v>
      </c>
      <c r="I230" s="57"/>
      <c r="J230" s="47">
        <f t="shared" ref="J230:J269" si="29">SUM(K230,L230,M230,N230)</f>
        <v>56.3</v>
      </c>
      <c r="K230" s="38">
        <v>27</v>
      </c>
      <c r="L230" s="33">
        <v>29.3</v>
      </c>
      <c r="M230" s="33">
        <v>0</v>
      </c>
      <c r="N230" s="33"/>
      <c r="O230" s="33" t="s">
        <v>302</v>
      </c>
      <c r="P230" s="49">
        <v>500</v>
      </c>
      <c r="Q230" s="33" t="s">
        <v>55</v>
      </c>
      <c r="R230" s="33"/>
      <c r="S230" s="33"/>
      <c r="T230" s="39"/>
    </row>
    <row r="231" spans="1:20" ht="78.75" x14ac:dyDescent="0.2">
      <c r="A231" s="33">
        <v>2</v>
      </c>
      <c r="B231" s="29" t="s">
        <v>56</v>
      </c>
      <c r="C231" s="29" t="s">
        <v>282</v>
      </c>
      <c r="D231" s="33">
        <f t="shared" si="28"/>
        <v>3</v>
      </c>
      <c r="E231" s="33"/>
      <c r="F231" s="44" t="s">
        <v>52</v>
      </c>
      <c r="G231" s="33"/>
      <c r="H231" s="57" t="s">
        <v>303</v>
      </c>
      <c r="I231" s="57"/>
      <c r="J231" s="47">
        <f t="shared" si="29"/>
        <v>0</v>
      </c>
      <c r="K231" s="38"/>
      <c r="L231" s="33">
        <v>0</v>
      </c>
      <c r="M231" s="33">
        <v>0</v>
      </c>
      <c r="N231" s="33"/>
      <c r="O231" s="33"/>
      <c r="P231" s="49"/>
      <c r="Q231" s="33"/>
      <c r="R231" s="33"/>
      <c r="S231" s="33"/>
      <c r="T231" s="39"/>
    </row>
    <row r="232" spans="1:20" ht="78.75" x14ac:dyDescent="0.2">
      <c r="A232" s="33">
        <v>2</v>
      </c>
      <c r="B232" s="29" t="s">
        <v>56</v>
      </c>
      <c r="C232" s="29" t="s">
        <v>282</v>
      </c>
      <c r="D232" s="33">
        <f t="shared" si="28"/>
        <v>4</v>
      </c>
      <c r="E232" s="33"/>
      <c r="F232" s="44" t="s">
        <v>52</v>
      </c>
      <c r="G232" s="33"/>
      <c r="H232" s="56" t="s">
        <v>304</v>
      </c>
      <c r="I232" s="57"/>
      <c r="J232" s="47">
        <f t="shared" si="29"/>
        <v>313.8</v>
      </c>
      <c r="K232" s="38">
        <v>111.2</v>
      </c>
      <c r="L232" s="33">
        <f>120.4+82.2</f>
        <v>202.60000000000002</v>
      </c>
      <c r="M232" s="33">
        <v>0</v>
      </c>
      <c r="N232" s="33"/>
      <c r="O232" s="33"/>
      <c r="P232" s="49"/>
      <c r="Q232" s="33" t="s">
        <v>55</v>
      </c>
      <c r="R232" s="33"/>
      <c r="S232" s="33"/>
      <c r="T232" s="39"/>
    </row>
    <row r="233" spans="1:20" ht="78.75" x14ac:dyDescent="0.2">
      <c r="A233" s="33">
        <v>2</v>
      </c>
      <c r="B233" s="29" t="s">
        <v>56</v>
      </c>
      <c r="C233" s="29" t="s">
        <v>282</v>
      </c>
      <c r="D233" s="33">
        <f t="shared" si="28"/>
        <v>5</v>
      </c>
      <c r="E233" s="33"/>
      <c r="F233" s="44" t="s">
        <v>52</v>
      </c>
      <c r="G233" s="33"/>
      <c r="H233" s="57" t="s">
        <v>305</v>
      </c>
      <c r="I233" s="57"/>
      <c r="J233" s="47">
        <f t="shared" si="29"/>
        <v>0</v>
      </c>
      <c r="K233" s="38"/>
      <c r="L233" s="33">
        <v>0</v>
      </c>
      <c r="M233" s="33">
        <v>0</v>
      </c>
      <c r="N233" s="33"/>
      <c r="O233" s="33"/>
      <c r="P233" s="49"/>
      <c r="Q233" s="33"/>
      <c r="R233" s="33"/>
      <c r="S233" s="33"/>
      <c r="T233" s="39"/>
    </row>
    <row r="234" spans="1:20" ht="78.75" x14ac:dyDescent="0.2">
      <c r="A234" s="33">
        <v>2</v>
      </c>
      <c r="B234" s="29" t="s">
        <v>56</v>
      </c>
      <c r="C234" s="29" t="s">
        <v>282</v>
      </c>
      <c r="D234" s="33">
        <f t="shared" si="28"/>
        <v>6</v>
      </c>
      <c r="E234" s="33"/>
      <c r="F234" s="44" t="s">
        <v>52</v>
      </c>
      <c r="G234" s="33"/>
      <c r="H234" s="56" t="s">
        <v>306</v>
      </c>
      <c r="I234" s="57"/>
      <c r="J234" s="47">
        <f t="shared" si="29"/>
        <v>0</v>
      </c>
      <c r="K234" s="38"/>
      <c r="L234" s="33">
        <v>0</v>
      </c>
      <c r="M234" s="33">
        <v>0</v>
      </c>
      <c r="N234" s="33"/>
      <c r="O234" s="33" t="s">
        <v>54</v>
      </c>
      <c r="P234" s="49">
        <v>120</v>
      </c>
      <c r="Q234" s="33" t="s">
        <v>55</v>
      </c>
      <c r="R234" s="33"/>
      <c r="S234" s="33"/>
      <c r="T234" s="39"/>
    </row>
    <row r="235" spans="1:20" ht="78.75" x14ac:dyDescent="0.2">
      <c r="A235" s="33">
        <v>2</v>
      </c>
      <c r="B235" s="29" t="s">
        <v>56</v>
      </c>
      <c r="C235" s="29" t="s">
        <v>282</v>
      </c>
      <c r="D235" s="33">
        <f t="shared" si="28"/>
        <v>7</v>
      </c>
      <c r="E235" s="33"/>
      <c r="F235" s="44" t="s">
        <v>52</v>
      </c>
      <c r="G235" s="33"/>
      <c r="H235" s="57" t="s">
        <v>307</v>
      </c>
      <c r="I235" s="57"/>
      <c r="J235" s="47">
        <f t="shared" si="29"/>
        <v>0</v>
      </c>
      <c r="K235" s="38"/>
      <c r="L235" s="33">
        <v>0</v>
      </c>
      <c r="M235" s="33">
        <v>0</v>
      </c>
      <c r="N235" s="33"/>
      <c r="O235" s="33"/>
      <c r="P235" s="49"/>
      <c r="Q235" s="33"/>
      <c r="R235" s="33"/>
      <c r="S235" s="33"/>
      <c r="T235" s="39"/>
    </row>
    <row r="236" spans="1:20" ht="78.75" x14ac:dyDescent="0.2">
      <c r="A236" s="33">
        <v>2</v>
      </c>
      <c r="B236" s="29" t="s">
        <v>56</v>
      </c>
      <c r="C236" s="29" t="s">
        <v>282</v>
      </c>
      <c r="D236" s="33">
        <f t="shared" si="28"/>
        <v>8</v>
      </c>
      <c r="E236" s="33"/>
      <c r="F236" s="44" t="s">
        <v>52</v>
      </c>
      <c r="G236" s="33"/>
      <c r="H236" s="56" t="s">
        <v>308</v>
      </c>
      <c r="I236" s="57"/>
      <c r="J236" s="47">
        <f t="shared" si="29"/>
        <v>32.700000000000003</v>
      </c>
      <c r="K236" s="38">
        <v>15.7</v>
      </c>
      <c r="L236" s="33">
        <v>17</v>
      </c>
      <c r="M236" s="33">
        <v>0</v>
      </c>
      <c r="N236" s="33"/>
      <c r="O236" s="33" t="s">
        <v>309</v>
      </c>
      <c r="P236" s="49">
        <v>36</v>
      </c>
      <c r="Q236" s="33" t="s">
        <v>55</v>
      </c>
      <c r="R236" s="33"/>
      <c r="S236" s="33"/>
      <c r="T236" s="39"/>
    </row>
    <row r="237" spans="1:20" ht="78.75" x14ac:dyDescent="0.2">
      <c r="A237" s="33">
        <v>1</v>
      </c>
      <c r="B237" s="29" t="s">
        <v>56</v>
      </c>
      <c r="C237" s="29" t="s">
        <v>282</v>
      </c>
      <c r="D237" s="33">
        <f t="shared" si="28"/>
        <v>9</v>
      </c>
      <c r="E237" s="33"/>
      <c r="F237" s="44" t="s">
        <v>52</v>
      </c>
      <c r="G237" s="33"/>
      <c r="H237" s="57" t="s">
        <v>310</v>
      </c>
      <c r="I237" s="57"/>
      <c r="J237" s="47">
        <f t="shared" si="29"/>
        <v>0</v>
      </c>
      <c r="K237" s="38"/>
      <c r="L237" s="33">
        <v>0</v>
      </c>
      <c r="M237" s="33">
        <v>0</v>
      </c>
      <c r="N237" s="33"/>
      <c r="O237" s="33"/>
      <c r="P237" s="49"/>
      <c r="Q237" s="33"/>
      <c r="R237" s="33"/>
      <c r="S237" s="33"/>
      <c r="T237" s="39"/>
    </row>
    <row r="238" spans="1:20" ht="78.75" x14ac:dyDescent="0.2">
      <c r="A238" s="33">
        <v>2</v>
      </c>
      <c r="B238" s="29" t="s">
        <v>56</v>
      </c>
      <c r="C238" s="29" t="s">
        <v>282</v>
      </c>
      <c r="D238" s="33">
        <f t="shared" si="28"/>
        <v>10</v>
      </c>
      <c r="E238" s="33"/>
      <c r="F238" s="44" t="s">
        <v>52</v>
      </c>
      <c r="G238" s="33"/>
      <c r="H238" s="57" t="s">
        <v>311</v>
      </c>
      <c r="I238" s="57"/>
      <c r="J238" s="47">
        <f t="shared" si="29"/>
        <v>0</v>
      </c>
      <c r="K238" s="38"/>
      <c r="L238" s="33">
        <v>0</v>
      </c>
      <c r="M238" s="33">
        <v>0</v>
      </c>
      <c r="N238" s="33"/>
      <c r="O238" s="33"/>
      <c r="P238" s="49"/>
      <c r="Q238" s="33"/>
      <c r="R238" s="33"/>
      <c r="S238" s="33"/>
      <c r="T238" s="39"/>
    </row>
    <row r="239" spans="1:20" ht="78.75" x14ac:dyDescent="0.2">
      <c r="A239" s="33">
        <v>2</v>
      </c>
      <c r="B239" s="29" t="s">
        <v>56</v>
      </c>
      <c r="C239" s="29" t="s">
        <v>282</v>
      </c>
      <c r="D239" s="33">
        <f t="shared" si="28"/>
        <v>11</v>
      </c>
      <c r="E239" s="33"/>
      <c r="F239" s="44" t="s">
        <v>52</v>
      </c>
      <c r="G239" s="33"/>
      <c r="H239" s="57" t="s">
        <v>312</v>
      </c>
      <c r="I239" s="57"/>
      <c r="J239" s="47">
        <f t="shared" si="29"/>
        <v>0</v>
      </c>
      <c r="K239" s="38"/>
      <c r="L239" s="33">
        <v>0</v>
      </c>
      <c r="M239" s="33">
        <v>0</v>
      </c>
      <c r="N239" s="33"/>
      <c r="O239" s="33"/>
      <c r="P239" s="49"/>
      <c r="Q239" s="33"/>
      <c r="R239" s="33"/>
      <c r="S239" s="33"/>
      <c r="T239" s="39"/>
    </row>
    <row r="240" spans="1:20" ht="78.75" x14ac:dyDescent="0.2">
      <c r="A240" s="33">
        <v>2</v>
      </c>
      <c r="B240" s="29" t="s">
        <v>56</v>
      </c>
      <c r="C240" s="29" t="s">
        <v>282</v>
      </c>
      <c r="D240" s="33">
        <f t="shared" si="28"/>
        <v>12</v>
      </c>
      <c r="E240" s="33"/>
      <c r="F240" s="44" t="s">
        <v>52</v>
      </c>
      <c r="G240" s="33"/>
      <c r="H240" s="57" t="s">
        <v>313</v>
      </c>
      <c r="I240" s="57"/>
      <c r="J240" s="47">
        <f t="shared" si="29"/>
        <v>0</v>
      </c>
      <c r="K240" s="38"/>
      <c r="L240" s="33">
        <v>0</v>
      </c>
      <c r="M240" s="33">
        <v>0</v>
      </c>
      <c r="N240" s="33"/>
      <c r="O240" s="33"/>
      <c r="P240" s="49"/>
      <c r="Q240" s="33"/>
      <c r="R240" s="33"/>
      <c r="S240" s="33"/>
      <c r="T240" s="39"/>
    </row>
    <row r="241" spans="1:20" ht="78.75" x14ac:dyDescent="0.2">
      <c r="A241" s="33">
        <v>1</v>
      </c>
      <c r="B241" s="29" t="s">
        <v>56</v>
      </c>
      <c r="C241" s="29" t="s">
        <v>282</v>
      </c>
      <c r="D241" s="33">
        <f t="shared" si="28"/>
        <v>13</v>
      </c>
      <c r="E241" s="33"/>
      <c r="F241" s="44" t="s">
        <v>52</v>
      </c>
      <c r="G241" s="33"/>
      <c r="H241" s="57" t="s">
        <v>314</v>
      </c>
      <c r="I241" s="57"/>
      <c r="J241" s="47">
        <f t="shared" si="29"/>
        <v>0</v>
      </c>
      <c r="K241" s="38"/>
      <c r="L241" s="33">
        <v>0</v>
      </c>
      <c r="M241" s="33">
        <v>0</v>
      </c>
      <c r="N241" s="33"/>
      <c r="O241" s="33"/>
      <c r="P241" s="49"/>
      <c r="Q241" s="33"/>
      <c r="R241" s="33"/>
      <c r="S241" s="33"/>
      <c r="T241" s="39"/>
    </row>
    <row r="242" spans="1:20" ht="78.75" x14ac:dyDescent="0.2">
      <c r="A242" s="33">
        <v>1</v>
      </c>
      <c r="B242" s="29"/>
      <c r="C242" s="29" t="s">
        <v>282</v>
      </c>
      <c r="D242" s="33">
        <f t="shared" si="28"/>
        <v>14</v>
      </c>
      <c r="E242" s="33"/>
      <c r="F242" s="44" t="s">
        <v>52</v>
      </c>
      <c r="G242" s="33"/>
      <c r="H242" s="57" t="s">
        <v>315</v>
      </c>
      <c r="I242" s="57"/>
      <c r="J242" s="47">
        <f t="shared" si="29"/>
        <v>0</v>
      </c>
      <c r="K242" s="38"/>
      <c r="L242" s="33">
        <v>0</v>
      </c>
      <c r="M242" s="33">
        <v>0</v>
      </c>
      <c r="N242" s="33"/>
      <c r="O242" s="33"/>
      <c r="P242" s="49"/>
      <c r="Q242" s="33"/>
      <c r="R242" s="33"/>
      <c r="S242" s="33"/>
      <c r="T242" s="39"/>
    </row>
    <row r="243" spans="1:20" ht="78.75" x14ac:dyDescent="0.2">
      <c r="A243" s="33">
        <v>2</v>
      </c>
      <c r="B243" s="29" t="s">
        <v>56</v>
      </c>
      <c r="C243" s="29" t="s">
        <v>282</v>
      </c>
      <c r="D243" s="33">
        <f t="shared" si="28"/>
        <v>15</v>
      </c>
      <c r="E243" s="33"/>
      <c r="F243" s="44" t="s">
        <v>52</v>
      </c>
      <c r="G243" s="33"/>
      <c r="H243" s="57" t="s">
        <v>316</v>
      </c>
      <c r="I243" s="57"/>
      <c r="J243" s="47">
        <f t="shared" si="29"/>
        <v>0</v>
      </c>
      <c r="K243" s="38"/>
      <c r="L243" s="33">
        <v>0</v>
      </c>
      <c r="M243" s="33">
        <v>0</v>
      </c>
      <c r="N243" s="33"/>
      <c r="O243" s="33"/>
      <c r="P243" s="49"/>
      <c r="Q243" s="33"/>
      <c r="R243" s="33"/>
      <c r="S243" s="33"/>
      <c r="T243" s="39"/>
    </row>
    <row r="244" spans="1:20" ht="78.75" x14ac:dyDescent="0.2">
      <c r="A244" s="33">
        <v>2</v>
      </c>
      <c r="B244" s="29" t="s">
        <v>56</v>
      </c>
      <c r="C244" s="29" t="s">
        <v>282</v>
      </c>
      <c r="D244" s="33">
        <f t="shared" si="28"/>
        <v>16</v>
      </c>
      <c r="E244" s="33"/>
      <c r="F244" s="44" t="s">
        <v>52</v>
      </c>
      <c r="G244" s="33"/>
      <c r="H244" s="57" t="s">
        <v>317</v>
      </c>
      <c r="I244" s="57"/>
      <c r="J244" s="47">
        <f t="shared" si="29"/>
        <v>0</v>
      </c>
      <c r="K244" s="38"/>
      <c r="L244" s="33">
        <v>0</v>
      </c>
      <c r="M244" s="33">
        <v>0</v>
      </c>
      <c r="N244" s="33"/>
      <c r="O244" s="33"/>
      <c r="P244" s="49"/>
      <c r="Q244" s="33"/>
      <c r="R244" s="33"/>
      <c r="S244" s="33"/>
      <c r="T244" s="39"/>
    </row>
    <row r="245" spans="1:20" ht="78.75" x14ac:dyDescent="0.2">
      <c r="A245" s="33">
        <v>4</v>
      </c>
      <c r="B245" s="29" t="s">
        <v>56</v>
      </c>
      <c r="C245" s="29" t="s">
        <v>282</v>
      </c>
      <c r="D245" s="33">
        <f t="shared" si="28"/>
        <v>17</v>
      </c>
      <c r="E245" s="33"/>
      <c r="F245" s="44" t="s">
        <v>52</v>
      </c>
      <c r="G245" s="33"/>
      <c r="H245" s="57" t="s">
        <v>318</v>
      </c>
      <c r="I245" s="57"/>
      <c r="J245" s="47">
        <f t="shared" si="29"/>
        <v>0</v>
      </c>
      <c r="K245" s="38"/>
      <c r="L245" s="33">
        <v>0</v>
      </c>
      <c r="M245" s="33">
        <v>0</v>
      </c>
      <c r="N245" s="33"/>
      <c r="O245" s="33"/>
      <c r="P245" s="49"/>
      <c r="Q245" s="33"/>
      <c r="R245" s="33"/>
      <c r="S245" s="33"/>
      <c r="T245" s="39"/>
    </row>
    <row r="246" spans="1:20" ht="78.75" x14ac:dyDescent="0.2">
      <c r="A246" s="33">
        <v>4</v>
      </c>
      <c r="B246" s="29" t="s">
        <v>56</v>
      </c>
      <c r="C246" s="29" t="s">
        <v>282</v>
      </c>
      <c r="D246" s="33">
        <f t="shared" si="28"/>
        <v>18</v>
      </c>
      <c r="E246" s="33"/>
      <c r="F246" s="44" t="s">
        <v>52</v>
      </c>
      <c r="G246" s="33"/>
      <c r="H246" s="57" t="s">
        <v>319</v>
      </c>
      <c r="I246" s="57"/>
      <c r="J246" s="47">
        <f t="shared" si="29"/>
        <v>0</v>
      </c>
      <c r="K246" s="38"/>
      <c r="L246" s="33">
        <v>0</v>
      </c>
      <c r="M246" s="33">
        <v>0</v>
      </c>
      <c r="N246" s="33"/>
      <c r="O246" s="33"/>
      <c r="P246" s="49"/>
      <c r="Q246" s="33"/>
      <c r="R246" s="33"/>
      <c r="S246" s="33"/>
      <c r="T246" s="39"/>
    </row>
    <row r="247" spans="1:20" ht="78.75" x14ac:dyDescent="0.2">
      <c r="A247" s="33">
        <v>2</v>
      </c>
      <c r="B247" s="29" t="s">
        <v>56</v>
      </c>
      <c r="C247" s="29" t="s">
        <v>282</v>
      </c>
      <c r="D247" s="33">
        <f t="shared" si="28"/>
        <v>19</v>
      </c>
      <c r="E247" s="33"/>
      <c r="F247" s="44" t="s">
        <v>52</v>
      </c>
      <c r="G247" s="33"/>
      <c r="H247" s="57" t="s">
        <v>320</v>
      </c>
      <c r="I247" s="57"/>
      <c r="J247" s="47">
        <f t="shared" si="29"/>
        <v>0</v>
      </c>
      <c r="K247" s="38"/>
      <c r="L247" s="33">
        <v>0</v>
      </c>
      <c r="M247" s="33">
        <v>0</v>
      </c>
      <c r="N247" s="33"/>
      <c r="O247" s="33"/>
      <c r="P247" s="49"/>
      <c r="Q247" s="33"/>
      <c r="R247" s="33"/>
      <c r="S247" s="33"/>
      <c r="T247" s="39"/>
    </row>
    <row r="248" spans="1:20" ht="78.75" x14ac:dyDescent="0.2">
      <c r="A248" s="33">
        <v>2</v>
      </c>
      <c r="B248" s="29" t="s">
        <v>56</v>
      </c>
      <c r="C248" s="29" t="s">
        <v>282</v>
      </c>
      <c r="D248" s="33">
        <f t="shared" si="28"/>
        <v>20</v>
      </c>
      <c r="E248" s="33"/>
      <c r="F248" s="44" t="s">
        <v>52</v>
      </c>
      <c r="G248" s="33"/>
      <c r="H248" s="57" t="s">
        <v>321</v>
      </c>
      <c r="I248" s="57"/>
      <c r="J248" s="47">
        <f t="shared" si="29"/>
        <v>0</v>
      </c>
      <c r="K248" s="38"/>
      <c r="L248" s="33">
        <v>0</v>
      </c>
      <c r="M248" s="33">
        <v>0</v>
      </c>
      <c r="N248" s="33"/>
      <c r="O248" s="33"/>
      <c r="P248" s="49"/>
      <c r="Q248" s="33"/>
      <c r="R248" s="33"/>
      <c r="S248" s="33"/>
      <c r="T248" s="39"/>
    </row>
    <row r="249" spans="1:20" ht="78.75" x14ac:dyDescent="0.2">
      <c r="A249" s="33">
        <v>2</v>
      </c>
      <c r="B249" s="29" t="s">
        <v>56</v>
      </c>
      <c r="C249" s="29" t="s">
        <v>282</v>
      </c>
      <c r="D249" s="33">
        <f t="shared" si="28"/>
        <v>21</v>
      </c>
      <c r="E249" s="33"/>
      <c r="F249" s="44" t="s">
        <v>52</v>
      </c>
      <c r="G249" s="33"/>
      <c r="H249" s="57" t="s">
        <v>322</v>
      </c>
      <c r="I249" s="57"/>
      <c r="J249" s="47">
        <f t="shared" si="29"/>
        <v>0</v>
      </c>
      <c r="K249" s="38"/>
      <c r="L249" s="33">
        <v>0</v>
      </c>
      <c r="M249" s="33">
        <v>0</v>
      </c>
      <c r="N249" s="33"/>
      <c r="O249" s="33"/>
      <c r="P249" s="49"/>
      <c r="Q249" s="33"/>
      <c r="R249" s="33"/>
      <c r="S249" s="33"/>
      <c r="T249" s="39"/>
    </row>
    <row r="250" spans="1:20" ht="78.75" x14ac:dyDescent="0.2">
      <c r="A250" s="33">
        <v>2</v>
      </c>
      <c r="B250" s="29" t="s">
        <v>56</v>
      </c>
      <c r="C250" s="29" t="s">
        <v>282</v>
      </c>
      <c r="D250" s="33">
        <f t="shared" si="28"/>
        <v>22</v>
      </c>
      <c r="E250" s="33"/>
      <c r="F250" s="44" t="s">
        <v>52</v>
      </c>
      <c r="G250" s="33"/>
      <c r="H250" s="79" t="s">
        <v>323</v>
      </c>
      <c r="I250" s="79"/>
      <c r="J250" s="47">
        <f t="shared" si="29"/>
        <v>0</v>
      </c>
      <c r="K250" s="38"/>
      <c r="L250" s="33">
        <v>0</v>
      </c>
      <c r="M250" s="33">
        <v>0</v>
      </c>
      <c r="N250" s="33"/>
      <c r="O250" s="33"/>
      <c r="P250" s="49"/>
      <c r="Q250" s="33"/>
      <c r="R250" s="33"/>
      <c r="S250" s="33"/>
      <c r="T250" s="39"/>
    </row>
    <row r="251" spans="1:20" ht="78.75" x14ac:dyDescent="0.2">
      <c r="A251" s="33">
        <v>2</v>
      </c>
      <c r="B251" s="29" t="s">
        <v>56</v>
      </c>
      <c r="C251" s="29" t="s">
        <v>282</v>
      </c>
      <c r="D251" s="33">
        <f t="shared" si="28"/>
        <v>23</v>
      </c>
      <c r="E251" s="33"/>
      <c r="F251" s="44" t="s">
        <v>52</v>
      </c>
      <c r="G251" s="33"/>
      <c r="H251" s="46" t="s">
        <v>324</v>
      </c>
      <c r="I251" s="46"/>
      <c r="J251" s="47">
        <f t="shared" si="29"/>
        <v>0</v>
      </c>
      <c r="K251" s="38"/>
      <c r="L251" s="33">
        <v>0</v>
      </c>
      <c r="M251" s="33">
        <v>0</v>
      </c>
      <c r="N251" s="33"/>
      <c r="O251" s="33"/>
      <c r="P251" s="49"/>
      <c r="Q251" s="33"/>
      <c r="R251" s="33"/>
      <c r="S251" s="33"/>
      <c r="T251" s="39"/>
    </row>
    <row r="252" spans="1:20" ht="78.75" x14ac:dyDescent="0.2">
      <c r="A252" s="33">
        <v>3</v>
      </c>
      <c r="B252" s="29" t="s">
        <v>56</v>
      </c>
      <c r="C252" s="29" t="s">
        <v>282</v>
      </c>
      <c r="D252" s="33">
        <f t="shared" si="28"/>
        <v>24</v>
      </c>
      <c r="E252" s="33"/>
      <c r="F252" s="44" t="s">
        <v>52</v>
      </c>
      <c r="G252" s="33"/>
      <c r="H252" s="46" t="s">
        <v>325</v>
      </c>
      <c r="I252" s="46"/>
      <c r="J252" s="47">
        <f t="shared" si="29"/>
        <v>0</v>
      </c>
      <c r="K252" s="38"/>
      <c r="L252" s="33">
        <v>0</v>
      </c>
      <c r="M252" s="33">
        <v>0</v>
      </c>
      <c r="N252" s="33"/>
      <c r="O252" s="33"/>
      <c r="P252" s="49"/>
      <c r="Q252" s="33"/>
      <c r="R252" s="33"/>
      <c r="S252" s="33"/>
      <c r="T252" s="39"/>
    </row>
    <row r="253" spans="1:20" ht="78.75" x14ac:dyDescent="0.2">
      <c r="A253" s="33">
        <v>1</v>
      </c>
      <c r="B253" s="29" t="s">
        <v>56</v>
      </c>
      <c r="C253" s="29" t="s">
        <v>282</v>
      </c>
      <c r="D253" s="33">
        <f t="shared" si="28"/>
        <v>25</v>
      </c>
      <c r="E253" s="33"/>
      <c r="F253" s="44" t="s">
        <v>52</v>
      </c>
      <c r="G253" s="33"/>
      <c r="H253" s="46" t="s">
        <v>326</v>
      </c>
      <c r="I253" s="46"/>
      <c r="J253" s="47">
        <f t="shared" si="29"/>
        <v>0</v>
      </c>
      <c r="K253" s="38"/>
      <c r="L253" s="33">
        <v>0</v>
      </c>
      <c r="M253" s="33">
        <v>0</v>
      </c>
      <c r="N253" s="33"/>
      <c r="O253" s="33"/>
      <c r="P253" s="49"/>
      <c r="Q253" s="33"/>
      <c r="R253" s="33"/>
      <c r="S253" s="33"/>
      <c r="T253" s="39"/>
    </row>
    <row r="254" spans="1:20" ht="78.75" x14ac:dyDescent="0.2">
      <c r="A254" s="33">
        <v>2</v>
      </c>
      <c r="B254" s="29" t="s">
        <v>56</v>
      </c>
      <c r="C254" s="29" t="s">
        <v>282</v>
      </c>
      <c r="D254" s="33">
        <f t="shared" si="28"/>
        <v>26</v>
      </c>
      <c r="E254" s="33"/>
      <c r="F254" s="44" t="s">
        <v>52</v>
      </c>
      <c r="G254" s="33"/>
      <c r="H254" s="46" t="s">
        <v>327</v>
      </c>
      <c r="I254" s="46"/>
      <c r="J254" s="47">
        <f t="shared" si="29"/>
        <v>0</v>
      </c>
      <c r="K254" s="38"/>
      <c r="L254" s="33">
        <v>0</v>
      </c>
      <c r="M254" s="33">
        <v>0</v>
      </c>
      <c r="N254" s="33"/>
      <c r="O254" s="33"/>
      <c r="P254" s="49"/>
      <c r="Q254" s="33"/>
      <c r="R254" s="33"/>
      <c r="S254" s="33"/>
      <c r="T254" s="39"/>
    </row>
    <row r="255" spans="1:20" ht="78.75" x14ac:dyDescent="0.2">
      <c r="A255" s="33">
        <v>4</v>
      </c>
      <c r="B255" s="29" t="s">
        <v>56</v>
      </c>
      <c r="C255" s="29" t="s">
        <v>282</v>
      </c>
      <c r="D255" s="33">
        <f t="shared" si="28"/>
        <v>27</v>
      </c>
      <c r="E255" s="33"/>
      <c r="F255" s="44" t="s">
        <v>52</v>
      </c>
      <c r="G255" s="33"/>
      <c r="H255" s="46" t="s">
        <v>328</v>
      </c>
      <c r="I255" s="46"/>
      <c r="J255" s="47">
        <f t="shared" si="29"/>
        <v>0</v>
      </c>
      <c r="K255" s="38"/>
      <c r="L255" s="33">
        <v>0</v>
      </c>
      <c r="M255" s="33">
        <v>0</v>
      </c>
      <c r="N255" s="33"/>
      <c r="O255" s="33"/>
      <c r="P255" s="49"/>
      <c r="Q255" s="33"/>
      <c r="R255" s="33"/>
      <c r="S255" s="33"/>
      <c r="T255" s="39"/>
    </row>
    <row r="256" spans="1:20" ht="78.75" x14ac:dyDescent="0.2">
      <c r="A256" s="33">
        <v>2</v>
      </c>
      <c r="B256" s="29" t="s">
        <v>56</v>
      </c>
      <c r="C256" s="29" t="s">
        <v>282</v>
      </c>
      <c r="D256" s="33">
        <f t="shared" si="28"/>
        <v>28</v>
      </c>
      <c r="E256" s="33"/>
      <c r="F256" s="44" t="s">
        <v>52</v>
      </c>
      <c r="G256" s="33"/>
      <c r="H256" s="46" t="s">
        <v>329</v>
      </c>
      <c r="I256" s="46"/>
      <c r="J256" s="47">
        <f t="shared" si="29"/>
        <v>0</v>
      </c>
      <c r="K256" s="38"/>
      <c r="L256" s="33">
        <v>0</v>
      </c>
      <c r="M256" s="33">
        <v>0</v>
      </c>
      <c r="N256" s="33"/>
      <c r="O256" s="33"/>
      <c r="P256" s="49"/>
      <c r="Q256" s="33"/>
      <c r="R256" s="33"/>
      <c r="S256" s="33"/>
      <c r="T256" s="39"/>
    </row>
    <row r="257" spans="1:20" ht="78.75" x14ac:dyDescent="0.2">
      <c r="A257" s="33">
        <v>2</v>
      </c>
      <c r="B257" s="29" t="s">
        <v>56</v>
      </c>
      <c r="C257" s="29" t="s">
        <v>282</v>
      </c>
      <c r="D257" s="33">
        <f t="shared" si="28"/>
        <v>29</v>
      </c>
      <c r="E257" s="33"/>
      <c r="F257" s="44" t="s">
        <v>52</v>
      </c>
      <c r="G257" s="33"/>
      <c r="H257" s="79" t="s">
        <v>330</v>
      </c>
      <c r="I257" s="79"/>
      <c r="J257" s="47">
        <f t="shared" si="29"/>
        <v>0</v>
      </c>
      <c r="K257" s="38"/>
      <c r="L257" s="33">
        <v>0</v>
      </c>
      <c r="M257" s="33">
        <v>0</v>
      </c>
      <c r="N257" s="33"/>
      <c r="O257" s="33"/>
      <c r="P257" s="49"/>
      <c r="Q257" s="33"/>
      <c r="R257" s="33"/>
      <c r="S257" s="33"/>
      <c r="T257" s="39"/>
    </row>
    <row r="258" spans="1:20" ht="78.75" x14ac:dyDescent="0.2">
      <c r="A258" s="33">
        <v>2</v>
      </c>
      <c r="B258" s="29" t="s">
        <v>56</v>
      </c>
      <c r="C258" s="29" t="s">
        <v>282</v>
      </c>
      <c r="D258" s="33">
        <f t="shared" si="28"/>
        <v>30</v>
      </c>
      <c r="E258" s="33"/>
      <c r="F258" s="44" t="s">
        <v>52</v>
      </c>
      <c r="G258" s="33"/>
      <c r="H258" s="46" t="s">
        <v>331</v>
      </c>
      <c r="I258" s="46"/>
      <c r="J258" s="47">
        <f t="shared" si="29"/>
        <v>0</v>
      </c>
      <c r="K258" s="38"/>
      <c r="L258" s="33">
        <v>0</v>
      </c>
      <c r="M258" s="33">
        <v>0</v>
      </c>
      <c r="N258" s="33"/>
      <c r="O258" s="33"/>
      <c r="P258" s="49"/>
      <c r="Q258" s="33"/>
      <c r="R258" s="33"/>
      <c r="S258" s="33"/>
      <c r="T258" s="39"/>
    </row>
    <row r="259" spans="1:20" ht="78.75" x14ac:dyDescent="0.2">
      <c r="A259" s="33">
        <v>1</v>
      </c>
      <c r="B259" s="29" t="s">
        <v>56</v>
      </c>
      <c r="C259" s="29" t="s">
        <v>282</v>
      </c>
      <c r="D259" s="33">
        <f t="shared" si="28"/>
        <v>31</v>
      </c>
      <c r="E259" s="33"/>
      <c r="F259" s="44" t="s">
        <v>52</v>
      </c>
      <c r="G259" s="33"/>
      <c r="H259" s="46" t="s">
        <v>332</v>
      </c>
      <c r="I259" s="46"/>
      <c r="J259" s="47">
        <f t="shared" si="29"/>
        <v>0</v>
      </c>
      <c r="K259" s="38"/>
      <c r="L259" s="33">
        <v>0</v>
      </c>
      <c r="M259" s="33">
        <v>0</v>
      </c>
      <c r="N259" s="33"/>
      <c r="O259" s="33"/>
      <c r="P259" s="49"/>
      <c r="Q259" s="33"/>
      <c r="R259" s="33"/>
      <c r="S259" s="33"/>
      <c r="T259" s="39"/>
    </row>
    <row r="260" spans="1:20" ht="78.75" x14ac:dyDescent="0.2">
      <c r="A260" s="33">
        <v>2</v>
      </c>
      <c r="B260" s="29" t="s">
        <v>56</v>
      </c>
      <c r="C260" s="29" t="s">
        <v>282</v>
      </c>
      <c r="D260" s="33">
        <f t="shared" si="28"/>
        <v>32</v>
      </c>
      <c r="E260" s="33"/>
      <c r="F260" s="44" t="s">
        <v>52</v>
      </c>
      <c r="G260" s="33"/>
      <c r="H260" s="46" t="s">
        <v>333</v>
      </c>
      <c r="I260" s="46"/>
      <c r="J260" s="47">
        <f t="shared" si="29"/>
        <v>0</v>
      </c>
      <c r="K260" s="38"/>
      <c r="L260" s="33">
        <v>0</v>
      </c>
      <c r="M260" s="33">
        <v>0</v>
      </c>
      <c r="N260" s="33"/>
      <c r="O260" s="33"/>
      <c r="P260" s="49"/>
      <c r="Q260" s="33"/>
      <c r="R260" s="33"/>
      <c r="S260" s="33"/>
      <c r="T260" s="39"/>
    </row>
    <row r="261" spans="1:20" ht="78.75" x14ac:dyDescent="0.2">
      <c r="A261" s="33">
        <v>2</v>
      </c>
      <c r="B261" s="29" t="s">
        <v>56</v>
      </c>
      <c r="C261" s="29" t="s">
        <v>282</v>
      </c>
      <c r="D261" s="33">
        <f t="shared" si="28"/>
        <v>33</v>
      </c>
      <c r="E261" s="33"/>
      <c r="F261" s="44" t="s">
        <v>52</v>
      </c>
      <c r="G261" s="33"/>
      <c r="H261" s="46" t="s">
        <v>334</v>
      </c>
      <c r="I261" s="46"/>
      <c r="J261" s="47">
        <f t="shared" si="29"/>
        <v>0</v>
      </c>
      <c r="K261" s="38"/>
      <c r="L261" s="33">
        <v>0</v>
      </c>
      <c r="M261" s="33">
        <v>0</v>
      </c>
      <c r="N261" s="33"/>
      <c r="O261" s="33"/>
      <c r="P261" s="49"/>
      <c r="Q261" s="33"/>
      <c r="R261" s="33"/>
      <c r="S261" s="33"/>
      <c r="T261" s="39"/>
    </row>
    <row r="262" spans="1:20" ht="36" customHeight="1" x14ac:dyDescent="0.2">
      <c r="A262" s="33">
        <v>2</v>
      </c>
      <c r="B262" s="29" t="s">
        <v>56</v>
      </c>
      <c r="C262" s="29" t="s">
        <v>282</v>
      </c>
      <c r="D262" s="33">
        <f t="shared" si="28"/>
        <v>34</v>
      </c>
      <c r="E262" s="33"/>
      <c r="F262" s="44" t="s">
        <v>52</v>
      </c>
      <c r="G262" s="33"/>
      <c r="H262" s="46" t="s">
        <v>298</v>
      </c>
      <c r="I262" s="46"/>
      <c r="J262" s="47">
        <f t="shared" si="29"/>
        <v>0</v>
      </c>
      <c r="K262" s="38"/>
      <c r="L262" s="33">
        <v>0</v>
      </c>
      <c r="M262" s="33">
        <v>0</v>
      </c>
      <c r="N262" s="33"/>
      <c r="O262" s="33"/>
      <c r="P262" s="49"/>
      <c r="Q262" s="33"/>
      <c r="R262" s="33"/>
      <c r="S262" s="33"/>
      <c r="T262" s="39"/>
    </row>
    <row r="263" spans="1:20" ht="36" customHeight="1" x14ac:dyDescent="0.2">
      <c r="A263" s="33"/>
      <c r="B263" s="33"/>
      <c r="C263" s="33"/>
      <c r="D263" s="33">
        <f t="shared" si="28"/>
        <v>35</v>
      </c>
      <c r="E263" s="33"/>
      <c r="F263" s="33"/>
      <c r="G263" s="33"/>
      <c r="H263" s="46"/>
      <c r="I263" s="46"/>
      <c r="J263" s="47">
        <f t="shared" si="29"/>
        <v>0</v>
      </c>
      <c r="K263" s="38"/>
      <c r="L263" s="33">
        <v>0</v>
      </c>
      <c r="M263" s="33">
        <v>0</v>
      </c>
      <c r="N263" s="33"/>
      <c r="O263" s="33"/>
      <c r="P263" s="49"/>
      <c r="Q263" s="33"/>
      <c r="R263" s="33"/>
      <c r="S263" s="33"/>
      <c r="T263" s="39"/>
    </row>
    <row r="264" spans="1:20" ht="36" customHeight="1" x14ac:dyDescent="0.2">
      <c r="A264" s="33"/>
      <c r="B264" s="33"/>
      <c r="C264" s="33"/>
      <c r="D264" s="33">
        <f t="shared" si="28"/>
        <v>36</v>
      </c>
      <c r="E264" s="33"/>
      <c r="F264" s="33"/>
      <c r="G264" s="33"/>
      <c r="H264" s="46"/>
      <c r="I264" s="46"/>
      <c r="J264" s="47">
        <f t="shared" si="29"/>
        <v>0</v>
      </c>
      <c r="K264" s="38"/>
      <c r="L264" s="33">
        <v>0</v>
      </c>
      <c r="M264" s="33">
        <v>0</v>
      </c>
      <c r="N264" s="33"/>
      <c r="O264" s="33"/>
      <c r="P264" s="49"/>
      <c r="Q264" s="33"/>
      <c r="R264" s="33"/>
      <c r="S264" s="33"/>
      <c r="T264" s="39"/>
    </row>
    <row r="265" spans="1:20" ht="36" customHeight="1" x14ac:dyDescent="0.2">
      <c r="A265" s="33"/>
      <c r="B265" s="33"/>
      <c r="C265" s="33"/>
      <c r="D265" s="33">
        <f t="shared" si="28"/>
        <v>37</v>
      </c>
      <c r="E265" s="33"/>
      <c r="F265" s="33"/>
      <c r="G265" s="33"/>
      <c r="H265" s="46"/>
      <c r="I265" s="46"/>
      <c r="J265" s="47">
        <f t="shared" si="29"/>
        <v>0</v>
      </c>
      <c r="K265" s="38"/>
      <c r="L265" s="33">
        <v>0</v>
      </c>
      <c r="M265" s="33">
        <v>0</v>
      </c>
      <c r="N265" s="33"/>
      <c r="O265" s="33"/>
      <c r="P265" s="49"/>
      <c r="Q265" s="33"/>
      <c r="R265" s="33"/>
      <c r="S265" s="33"/>
      <c r="T265" s="39"/>
    </row>
    <row r="266" spans="1:20" ht="36" customHeight="1" x14ac:dyDescent="0.2">
      <c r="A266" s="33"/>
      <c r="B266" s="33"/>
      <c r="C266" s="33"/>
      <c r="D266" s="33">
        <f t="shared" si="28"/>
        <v>38</v>
      </c>
      <c r="E266" s="33"/>
      <c r="F266" s="33"/>
      <c r="G266" s="33"/>
      <c r="H266" s="46"/>
      <c r="I266" s="46"/>
      <c r="J266" s="47">
        <f t="shared" si="29"/>
        <v>0</v>
      </c>
      <c r="K266" s="38"/>
      <c r="L266" s="33">
        <v>0</v>
      </c>
      <c r="M266" s="33">
        <v>0</v>
      </c>
      <c r="N266" s="33"/>
      <c r="O266" s="33"/>
      <c r="P266" s="49"/>
      <c r="Q266" s="33"/>
      <c r="R266" s="33"/>
      <c r="S266" s="33"/>
      <c r="T266" s="39"/>
    </row>
    <row r="267" spans="1:20" ht="36" customHeight="1" x14ac:dyDescent="0.2">
      <c r="A267" s="33"/>
      <c r="B267" s="33"/>
      <c r="C267" s="33"/>
      <c r="D267" s="33">
        <f t="shared" si="28"/>
        <v>39</v>
      </c>
      <c r="E267" s="33"/>
      <c r="F267" s="33"/>
      <c r="G267" s="33"/>
      <c r="H267" s="46"/>
      <c r="I267" s="46"/>
      <c r="J267" s="47">
        <f t="shared" si="29"/>
        <v>0</v>
      </c>
      <c r="K267" s="38"/>
      <c r="L267" s="33">
        <v>0</v>
      </c>
      <c r="M267" s="33">
        <v>0</v>
      </c>
      <c r="N267" s="33"/>
      <c r="O267" s="33"/>
      <c r="P267" s="49"/>
      <c r="Q267" s="33"/>
      <c r="R267" s="33"/>
      <c r="S267" s="33"/>
      <c r="T267" s="39"/>
    </row>
    <row r="268" spans="1:20" ht="36" customHeight="1" x14ac:dyDescent="0.2">
      <c r="A268" s="33"/>
      <c r="B268" s="33"/>
      <c r="C268" s="33"/>
      <c r="D268" s="33">
        <f t="shared" si="28"/>
        <v>40</v>
      </c>
      <c r="E268" s="33"/>
      <c r="F268" s="33"/>
      <c r="G268" s="33"/>
      <c r="H268" s="46"/>
      <c r="I268" s="46"/>
      <c r="J268" s="47">
        <f t="shared" si="29"/>
        <v>0</v>
      </c>
      <c r="K268" s="38"/>
      <c r="L268" s="33">
        <v>0</v>
      </c>
      <c r="M268" s="33">
        <v>0</v>
      </c>
      <c r="N268" s="33"/>
      <c r="O268" s="33"/>
      <c r="P268" s="49"/>
      <c r="Q268" s="33"/>
      <c r="R268" s="33"/>
      <c r="S268" s="33"/>
      <c r="T268" s="39"/>
    </row>
    <row r="269" spans="1:20" ht="36" customHeight="1" x14ac:dyDescent="0.2">
      <c r="A269" s="33"/>
      <c r="B269" s="33"/>
      <c r="C269" s="33"/>
      <c r="D269" s="33">
        <f t="shared" si="28"/>
        <v>41</v>
      </c>
      <c r="E269" s="33"/>
      <c r="F269" s="33"/>
      <c r="G269" s="33"/>
      <c r="H269" s="46"/>
      <c r="I269" s="46"/>
      <c r="J269" s="47">
        <f t="shared" si="29"/>
        <v>0</v>
      </c>
      <c r="K269" s="38"/>
      <c r="L269" s="33">
        <v>0</v>
      </c>
      <c r="M269" s="33">
        <v>0</v>
      </c>
      <c r="N269" s="33"/>
      <c r="O269" s="33"/>
      <c r="P269" s="49"/>
      <c r="Q269" s="33"/>
      <c r="R269" s="33"/>
      <c r="S269" s="33"/>
      <c r="T269" s="39"/>
    </row>
    <row r="270" spans="1:20" ht="79.5" customHeight="1" x14ac:dyDescent="0.2">
      <c r="A270" s="33"/>
      <c r="B270" s="33"/>
      <c r="C270" s="33"/>
      <c r="D270" s="40" t="s">
        <v>48</v>
      </c>
      <c r="E270" s="33"/>
      <c r="F270" s="33"/>
      <c r="G270" s="33"/>
      <c r="H270" s="41" t="s">
        <v>335</v>
      </c>
      <c r="I270" s="41"/>
      <c r="J270" s="80">
        <f>SUMIF($D$16:$D$269,$D$270,J16:J269)</f>
        <v>19164.5</v>
      </c>
      <c r="K270" s="80">
        <f>SUMIF($D$16:$D$269,$D$270,K16:K269)</f>
        <v>6432.3999999999987</v>
      </c>
      <c r="L270" s="80">
        <f>SUMIF($D$16:$D$269,$D$270,L16:L269)</f>
        <v>6387.2999999999993</v>
      </c>
      <c r="M270" s="80">
        <f>SUMIF($D$16:$D$269,$D$270,M16:M269)</f>
        <v>6344.8</v>
      </c>
      <c r="N270" s="80">
        <f>SUMIF($D$16:$D$269,$D$270,N16:N269)</f>
        <v>0</v>
      </c>
      <c r="O270" s="40"/>
      <c r="P270" s="40"/>
      <c r="Q270" s="40"/>
      <c r="R270" s="40"/>
      <c r="S270" s="40"/>
      <c r="T270" s="40"/>
    </row>
    <row r="271" spans="1:20" ht="42" customHeight="1" x14ac:dyDescent="0.2">
      <c r="A271" s="33"/>
      <c r="B271" s="34" t="s">
        <v>336</v>
      </c>
      <c r="C271" s="35"/>
      <c r="D271" s="35"/>
      <c r="E271" s="36"/>
      <c r="F271" s="33"/>
      <c r="G271" s="33"/>
      <c r="H271" s="37" t="s">
        <v>337</v>
      </c>
      <c r="I271" s="37"/>
      <c r="J271" s="47"/>
      <c r="K271" s="38"/>
      <c r="L271" s="33"/>
      <c r="M271" s="33"/>
      <c r="N271" s="33"/>
      <c r="O271" s="33"/>
      <c r="P271" s="49"/>
      <c r="Q271" s="33"/>
      <c r="R271" s="33"/>
      <c r="S271" s="33"/>
      <c r="T271" s="33"/>
    </row>
    <row r="272" spans="1:20" ht="96" customHeight="1" x14ac:dyDescent="0.2">
      <c r="A272" s="33"/>
      <c r="B272" s="29"/>
      <c r="C272" s="29"/>
      <c r="D272" s="40" t="s">
        <v>48</v>
      </c>
      <c r="E272" s="33"/>
      <c r="F272" s="33"/>
      <c r="G272" s="33"/>
      <c r="H272" s="41" t="s">
        <v>338</v>
      </c>
      <c r="I272" s="41"/>
      <c r="J272" s="80">
        <f>SUM(K272,L272,M272,N272)</f>
        <v>125226.79999999999</v>
      </c>
      <c r="K272" s="42">
        <v>37740</v>
      </c>
      <c r="L272" s="42">
        <v>42275.7</v>
      </c>
      <c r="M272" s="42">
        <f>47160.9-1949.8</f>
        <v>45211.1</v>
      </c>
      <c r="N272" s="42"/>
      <c r="O272" s="33"/>
      <c r="P272" s="40"/>
      <c r="Q272" s="40"/>
      <c r="R272" s="40"/>
      <c r="S272" s="40"/>
      <c r="T272" s="40"/>
    </row>
    <row r="273" spans="1:20" ht="36" customHeight="1" x14ac:dyDescent="0.2">
      <c r="A273" s="33"/>
      <c r="B273" s="29"/>
      <c r="C273" s="29"/>
      <c r="D273" s="40"/>
      <c r="E273" s="33"/>
      <c r="F273" s="33"/>
      <c r="G273" s="33"/>
      <c r="H273" s="46"/>
      <c r="I273" s="46"/>
      <c r="J273" s="47"/>
      <c r="K273" s="38"/>
      <c r="L273" s="33"/>
      <c r="M273" s="33"/>
      <c r="N273" s="33"/>
      <c r="O273" s="33"/>
      <c r="P273" s="49"/>
      <c r="Q273" s="33"/>
      <c r="R273" s="33"/>
      <c r="S273" s="33"/>
      <c r="T273" s="33"/>
    </row>
    <row r="274" spans="1:20" ht="36" customHeight="1" x14ac:dyDescent="0.2">
      <c r="A274" s="33"/>
      <c r="B274" s="29"/>
      <c r="C274" s="29"/>
      <c r="D274" s="40" t="s">
        <v>48</v>
      </c>
      <c r="E274" s="33"/>
      <c r="F274" s="33"/>
      <c r="G274" s="33"/>
      <c r="H274" s="41" t="s">
        <v>339</v>
      </c>
      <c r="I274" s="41"/>
      <c r="J274" s="42">
        <f>SUM(J275:J279)</f>
        <v>5.6999999999999993</v>
      </c>
      <c r="K274" s="42">
        <f>SUM(K275:K279)</f>
        <v>1.9</v>
      </c>
      <c r="L274" s="42">
        <f>SUM(L275:L279)</f>
        <v>1.9</v>
      </c>
      <c r="M274" s="42">
        <f>SUM(M275:M279)</f>
        <v>1.9</v>
      </c>
      <c r="N274" s="42">
        <f>SUM(N275:N279)</f>
        <v>0</v>
      </c>
      <c r="O274" s="40"/>
      <c r="P274" s="40"/>
      <c r="Q274" s="40"/>
      <c r="R274" s="40"/>
      <c r="S274" s="40"/>
      <c r="T274" s="40"/>
    </row>
    <row r="275" spans="1:20" s="55" customFormat="1" ht="36" customHeight="1" x14ac:dyDescent="0.2">
      <c r="A275" s="33">
        <v>1</v>
      </c>
      <c r="B275" s="29"/>
      <c r="C275" s="29"/>
      <c r="D275" s="33">
        <v>1</v>
      </c>
      <c r="E275" s="53"/>
      <c r="F275" s="53"/>
      <c r="G275" s="53"/>
      <c r="H275" s="45" t="s">
        <v>340</v>
      </c>
      <c r="I275" s="46"/>
      <c r="J275" s="47">
        <f>SUM(K275,L275,M275,N275)</f>
        <v>5.6999999999999993</v>
      </c>
      <c r="K275" s="38">
        <v>1.9</v>
      </c>
      <c r="L275" s="81">
        <f>K275</f>
        <v>1.9</v>
      </c>
      <c r="M275" s="81">
        <f>L275</f>
        <v>1.9</v>
      </c>
      <c r="N275" s="53"/>
      <c r="O275" s="33" t="s">
        <v>214</v>
      </c>
      <c r="P275" s="49">
        <v>4</v>
      </c>
      <c r="Q275" s="33" t="s">
        <v>55</v>
      </c>
      <c r="R275" s="53"/>
      <c r="S275" s="53"/>
      <c r="T275" s="53"/>
    </row>
    <row r="276" spans="1:20" s="55" customFormat="1" ht="36" customHeight="1" x14ac:dyDescent="0.2">
      <c r="A276" s="33">
        <v>1</v>
      </c>
      <c r="B276" s="29"/>
      <c r="C276" s="29"/>
      <c r="D276" s="33">
        <f>D275+1</f>
        <v>2</v>
      </c>
      <c r="E276" s="53"/>
      <c r="F276" s="53"/>
      <c r="G276" s="53"/>
      <c r="H276" s="46" t="s">
        <v>341</v>
      </c>
      <c r="I276" s="46"/>
      <c r="J276" s="47">
        <f>SUM(K276,L276,M276,N276)</f>
        <v>0</v>
      </c>
      <c r="K276" s="38"/>
      <c r="L276" s="33">
        <f t="shared" ref="L276:L279" si="30">ROUNDUP(K276*$L$5,1)</f>
        <v>0</v>
      </c>
      <c r="M276" s="33">
        <f t="shared" ref="M276:M279" si="31">ROUNDUP(L276*$M$5,1)</f>
        <v>0</v>
      </c>
      <c r="N276" s="53"/>
      <c r="O276" s="53"/>
      <c r="P276" s="49"/>
      <c r="Q276" s="53"/>
      <c r="R276" s="53"/>
      <c r="S276" s="53"/>
      <c r="T276" s="53"/>
    </row>
    <row r="277" spans="1:20" s="55" customFormat="1" ht="36" customHeight="1" x14ac:dyDescent="0.2">
      <c r="A277" s="33"/>
      <c r="B277" s="29"/>
      <c r="C277" s="29"/>
      <c r="D277" s="33">
        <f>D276+1</f>
        <v>3</v>
      </c>
      <c r="E277" s="53"/>
      <c r="F277" s="53"/>
      <c r="G277" s="53"/>
      <c r="H277" s="46"/>
      <c r="I277" s="46"/>
      <c r="J277" s="47">
        <f t="shared" ref="J277:J307" si="32">SUM(K277,L277,M277,N277)</f>
        <v>0</v>
      </c>
      <c r="K277" s="38"/>
      <c r="L277" s="33">
        <f t="shared" si="30"/>
        <v>0</v>
      </c>
      <c r="M277" s="33">
        <f t="shared" si="31"/>
        <v>0</v>
      </c>
      <c r="N277" s="53"/>
      <c r="O277" s="53"/>
      <c r="P277" s="49"/>
      <c r="Q277" s="53"/>
      <c r="R277" s="53"/>
      <c r="S277" s="53"/>
      <c r="T277" s="53"/>
    </row>
    <row r="278" spans="1:20" s="55" customFormat="1" ht="36" customHeight="1" x14ac:dyDescent="0.2">
      <c r="A278" s="33"/>
      <c r="B278" s="29"/>
      <c r="C278" s="29"/>
      <c r="D278" s="33">
        <f>D277+1</f>
        <v>4</v>
      </c>
      <c r="E278" s="53"/>
      <c r="F278" s="53"/>
      <c r="G278" s="53"/>
      <c r="H278" s="46"/>
      <c r="I278" s="46"/>
      <c r="J278" s="47">
        <f t="shared" si="32"/>
        <v>0</v>
      </c>
      <c r="K278" s="38"/>
      <c r="L278" s="33">
        <f t="shared" si="30"/>
        <v>0</v>
      </c>
      <c r="M278" s="33">
        <f t="shared" si="31"/>
        <v>0</v>
      </c>
      <c r="N278" s="53"/>
      <c r="O278" s="53"/>
      <c r="P278" s="49"/>
      <c r="Q278" s="53"/>
      <c r="R278" s="53"/>
      <c r="S278" s="53"/>
      <c r="T278" s="53"/>
    </row>
    <row r="279" spans="1:20" ht="36" customHeight="1" x14ac:dyDescent="0.2">
      <c r="A279" s="33"/>
      <c r="B279" s="29"/>
      <c r="C279" s="29"/>
      <c r="D279" s="33">
        <f>D278+1</f>
        <v>5</v>
      </c>
      <c r="E279" s="33"/>
      <c r="F279" s="33"/>
      <c r="G279" s="33"/>
      <c r="H279" s="46"/>
      <c r="I279" s="46"/>
      <c r="J279" s="47">
        <f t="shared" si="32"/>
        <v>0</v>
      </c>
      <c r="K279" s="38"/>
      <c r="L279" s="33">
        <f t="shared" si="30"/>
        <v>0</v>
      </c>
      <c r="M279" s="33">
        <f t="shared" si="31"/>
        <v>0</v>
      </c>
      <c r="N279" s="33"/>
      <c r="O279" s="33"/>
      <c r="P279" s="49"/>
      <c r="Q279" s="33"/>
      <c r="R279" s="33"/>
      <c r="S279" s="33"/>
      <c r="T279" s="33"/>
    </row>
    <row r="280" spans="1:20" ht="36" customHeight="1" x14ac:dyDescent="0.2">
      <c r="A280" s="33"/>
      <c r="B280" s="29"/>
      <c r="C280" s="29"/>
      <c r="D280" s="40" t="s">
        <v>48</v>
      </c>
      <c r="E280" s="33"/>
      <c r="F280" s="33"/>
      <c r="G280" s="33"/>
      <c r="H280" s="41" t="s">
        <v>342</v>
      </c>
      <c r="I280" s="41"/>
      <c r="J280" s="80">
        <f>SUM(K280,L280,M280,N280)</f>
        <v>39382.199999999997</v>
      </c>
      <c r="K280" s="42">
        <v>11395.9</v>
      </c>
      <c r="L280" s="42">
        <v>12766.2</v>
      </c>
      <c r="M280" s="42">
        <f>16128.7-908.6</f>
        <v>15220.1</v>
      </c>
      <c r="N280" s="42">
        <f>ROUNDUP(N272*0.302,1)</f>
        <v>0</v>
      </c>
      <c r="O280" s="33"/>
      <c r="P280" s="40"/>
      <c r="Q280" s="40"/>
      <c r="R280" s="40"/>
      <c r="S280" s="40"/>
      <c r="T280" s="40"/>
    </row>
    <row r="281" spans="1:20" ht="36" customHeight="1" x14ac:dyDescent="0.2">
      <c r="A281" s="33"/>
      <c r="B281" s="29"/>
      <c r="C281" s="29"/>
      <c r="D281" s="40"/>
      <c r="E281" s="33"/>
      <c r="F281" s="33"/>
      <c r="G281" s="33"/>
      <c r="H281" s="46"/>
      <c r="I281" s="46"/>
      <c r="J281" s="47"/>
      <c r="K281" s="38"/>
      <c r="L281" s="33"/>
      <c r="M281" s="33"/>
      <c r="N281" s="33"/>
      <c r="O281" s="33"/>
      <c r="P281" s="49"/>
      <c r="Q281" s="33"/>
      <c r="R281" s="33"/>
      <c r="S281" s="33"/>
      <c r="T281" s="33"/>
    </row>
    <row r="282" spans="1:20" ht="36" customHeight="1" x14ac:dyDescent="0.2">
      <c r="A282" s="33"/>
      <c r="B282" s="29"/>
      <c r="C282" s="29"/>
      <c r="D282" s="40" t="s">
        <v>48</v>
      </c>
      <c r="E282" s="33"/>
      <c r="F282" s="33"/>
      <c r="G282" s="33"/>
      <c r="H282" s="41" t="s">
        <v>49</v>
      </c>
      <c r="I282" s="41"/>
      <c r="J282" s="42">
        <f>SUM(J283:J286)</f>
        <v>0</v>
      </c>
      <c r="K282" s="42">
        <f>SUM(K283:K286)</f>
        <v>0</v>
      </c>
      <c r="L282" s="42">
        <f t="shared" ref="L282:N282" si="33">SUM(L283:L286)</f>
        <v>0</v>
      </c>
      <c r="M282" s="42">
        <f t="shared" si="33"/>
        <v>0</v>
      </c>
      <c r="N282" s="42">
        <f t="shared" si="33"/>
        <v>0</v>
      </c>
      <c r="O282" s="40"/>
      <c r="P282" s="40"/>
      <c r="Q282" s="40"/>
      <c r="R282" s="40"/>
      <c r="S282" s="40"/>
      <c r="T282" s="40"/>
    </row>
    <row r="283" spans="1:20" ht="36" customHeight="1" x14ac:dyDescent="0.2">
      <c r="A283" s="33">
        <v>2</v>
      </c>
      <c r="B283" s="29"/>
      <c r="C283" s="29"/>
      <c r="D283" s="33">
        <v>1</v>
      </c>
      <c r="E283" s="33"/>
      <c r="F283" s="33"/>
      <c r="G283" s="33"/>
      <c r="H283" s="46" t="s">
        <v>343</v>
      </c>
      <c r="I283" s="46"/>
      <c r="J283" s="47">
        <f t="shared" si="32"/>
        <v>0</v>
      </c>
      <c r="K283" s="38"/>
      <c r="L283" s="33">
        <f t="shared" ref="L283:L307" si="34">ROUNDUP(K283*$L$5,1)</f>
        <v>0</v>
      </c>
      <c r="M283" s="33">
        <f t="shared" ref="M283:M307" si="35">ROUNDUP(L283*$M$5,1)</f>
        <v>0</v>
      </c>
      <c r="N283" s="33"/>
      <c r="O283" s="33"/>
      <c r="P283" s="49"/>
      <c r="Q283" s="33"/>
      <c r="R283" s="33"/>
      <c r="S283" s="33"/>
      <c r="T283" s="33"/>
    </row>
    <row r="284" spans="1:20" ht="36" customHeight="1" x14ac:dyDescent="0.2">
      <c r="A284" s="33"/>
      <c r="B284" s="33"/>
      <c r="C284" s="33"/>
      <c r="D284" s="33">
        <f>D283+1</f>
        <v>2</v>
      </c>
      <c r="E284" s="33"/>
      <c r="F284" s="33"/>
      <c r="G284" s="33"/>
      <c r="H284" s="46"/>
      <c r="I284" s="46"/>
      <c r="J284" s="47">
        <f t="shared" si="32"/>
        <v>0</v>
      </c>
      <c r="K284" s="38"/>
      <c r="L284" s="33">
        <f t="shared" si="34"/>
        <v>0</v>
      </c>
      <c r="M284" s="33">
        <f t="shared" si="35"/>
        <v>0</v>
      </c>
      <c r="N284" s="33"/>
      <c r="O284" s="33"/>
      <c r="P284" s="49"/>
      <c r="Q284" s="33"/>
      <c r="R284" s="33"/>
      <c r="S284" s="33"/>
      <c r="T284" s="33"/>
    </row>
    <row r="285" spans="1:20" ht="36" customHeight="1" x14ac:dyDescent="0.2">
      <c r="A285" s="33"/>
      <c r="B285" s="33"/>
      <c r="C285" s="33"/>
      <c r="D285" s="33">
        <f>D284+1</f>
        <v>3</v>
      </c>
      <c r="E285" s="33"/>
      <c r="F285" s="33"/>
      <c r="G285" s="33"/>
      <c r="H285" s="46"/>
      <c r="I285" s="46"/>
      <c r="J285" s="47">
        <f>SUM(K285,L285,M285,N285)</f>
        <v>0</v>
      </c>
      <c r="K285" s="38"/>
      <c r="L285" s="33">
        <f t="shared" si="34"/>
        <v>0</v>
      </c>
      <c r="M285" s="33">
        <f t="shared" si="35"/>
        <v>0</v>
      </c>
      <c r="N285" s="33"/>
      <c r="O285" s="33"/>
      <c r="P285" s="49"/>
      <c r="Q285" s="33"/>
      <c r="R285" s="33"/>
      <c r="S285" s="33"/>
      <c r="T285" s="33"/>
    </row>
    <row r="286" spans="1:20" ht="36" customHeight="1" x14ac:dyDescent="0.2">
      <c r="A286" s="33"/>
      <c r="B286" s="33"/>
      <c r="C286" s="33"/>
      <c r="D286" s="33">
        <f>D285+1</f>
        <v>4</v>
      </c>
      <c r="E286" s="33"/>
      <c r="F286" s="33"/>
      <c r="G286" s="33"/>
      <c r="H286" s="46"/>
      <c r="I286" s="46"/>
      <c r="J286" s="47">
        <f t="shared" si="32"/>
        <v>0</v>
      </c>
      <c r="K286" s="38"/>
      <c r="L286" s="33">
        <f t="shared" si="34"/>
        <v>0</v>
      </c>
      <c r="M286" s="33">
        <f t="shared" si="35"/>
        <v>0</v>
      </c>
      <c r="N286" s="33"/>
      <c r="O286" s="33"/>
      <c r="P286" s="49"/>
      <c r="Q286" s="33"/>
      <c r="R286" s="33"/>
      <c r="S286" s="33"/>
      <c r="T286" s="33"/>
    </row>
    <row r="287" spans="1:20" ht="36" customHeight="1" x14ac:dyDescent="0.2">
      <c r="A287" s="33"/>
      <c r="B287" s="29"/>
      <c r="C287" s="29"/>
      <c r="D287" s="40" t="s">
        <v>48</v>
      </c>
      <c r="E287" s="33"/>
      <c r="F287" s="33"/>
      <c r="G287" s="33"/>
      <c r="H287" s="41" t="s">
        <v>344</v>
      </c>
      <c r="I287" s="41"/>
      <c r="J287" s="42">
        <f>SUM(J288:J292)</f>
        <v>0</v>
      </c>
      <c r="K287" s="42">
        <f t="shared" ref="K287:N287" si="36">SUM(K288:K292)</f>
        <v>0</v>
      </c>
      <c r="L287" s="42">
        <f t="shared" si="36"/>
        <v>0</v>
      </c>
      <c r="M287" s="42">
        <f t="shared" si="36"/>
        <v>0</v>
      </c>
      <c r="N287" s="42">
        <f t="shared" si="36"/>
        <v>0</v>
      </c>
      <c r="O287" s="40"/>
      <c r="P287" s="40"/>
      <c r="Q287" s="40"/>
      <c r="R287" s="40"/>
      <c r="S287" s="40"/>
      <c r="T287" s="40"/>
    </row>
    <row r="288" spans="1:20" ht="36" customHeight="1" x14ac:dyDescent="0.2">
      <c r="A288" s="33">
        <v>1</v>
      </c>
      <c r="B288" s="29"/>
      <c r="C288" s="29"/>
      <c r="D288" s="33">
        <v>1</v>
      </c>
      <c r="E288" s="33"/>
      <c r="F288" s="33"/>
      <c r="G288" s="33"/>
      <c r="H288" s="57" t="s">
        <v>345</v>
      </c>
      <c r="I288" s="57"/>
      <c r="J288" s="47">
        <f t="shared" si="32"/>
        <v>0</v>
      </c>
      <c r="K288" s="38"/>
      <c r="L288" s="33">
        <f t="shared" si="34"/>
        <v>0</v>
      </c>
      <c r="M288" s="33">
        <f t="shared" si="35"/>
        <v>0</v>
      </c>
      <c r="N288" s="33"/>
      <c r="O288" s="33" t="s">
        <v>66</v>
      </c>
      <c r="P288" s="49"/>
      <c r="Q288" s="33"/>
      <c r="R288" s="33"/>
      <c r="S288" s="33"/>
      <c r="T288" s="33"/>
    </row>
    <row r="289" spans="1:20" ht="36" customHeight="1" x14ac:dyDescent="0.2">
      <c r="A289" s="33">
        <v>1</v>
      </c>
      <c r="B289" s="29"/>
      <c r="C289" s="29"/>
      <c r="D289" s="33">
        <f>D288+1</f>
        <v>2</v>
      </c>
      <c r="E289" s="33"/>
      <c r="F289" s="33"/>
      <c r="G289" s="33"/>
      <c r="H289" s="57" t="s">
        <v>346</v>
      </c>
      <c r="I289" s="57"/>
      <c r="J289" s="47">
        <f t="shared" si="32"/>
        <v>0</v>
      </c>
      <c r="K289" s="38"/>
      <c r="L289" s="33">
        <f t="shared" si="34"/>
        <v>0</v>
      </c>
      <c r="M289" s="33">
        <f t="shared" si="35"/>
        <v>0</v>
      </c>
      <c r="N289" s="33"/>
      <c r="O289" s="33"/>
      <c r="P289" s="49"/>
      <c r="Q289" s="33"/>
      <c r="R289" s="33"/>
      <c r="S289" s="33"/>
      <c r="T289" s="33"/>
    </row>
    <row r="290" spans="1:20" ht="36" customHeight="1" x14ac:dyDescent="0.2">
      <c r="A290" s="33">
        <v>1</v>
      </c>
      <c r="B290" s="29"/>
      <c r="C290" s="29"/>
      <c r="D290" s="33">
        <f>D289+1</f>
        <v>3</v>
      </c>
      <c r="E290" s="33"/>
      <c r="F290" s="33"/>
      <c r="G290" s="33"/>
      <c r="H290" s="46" t="s">
        <v>347</v>
      </c>
      <c r="I290" s="46"/>
      <c r="J290" s="47">
        <f>SUM(K290,L290,M290,N290)</f>
        <v>0</v>
      </c>
      <c r="K290" s="38"/>
      <c r="L290" s="33">
        <f t="shared" si="34"/>
        <v>0</v>
      </c>
      <c r="M290" s="33">
        <f t="shared" si="35"/>
        <v>0</v>
      </c>
      <c r="N290" s="33"/>
      <c r="O290" s="33"/>
      <c r="P290" s="49"/>
      <c r="Q290" s="33"/>
      <c r="R290" s="33"/>
      <c r="S290" s="33"/>
      <c r="T290" s="33"/>
    </row>
    <row r="291" spans="1:20" ht="36" customHeight="1" x14ac:dyDescent="0.2">
      <c r="A291" s="33"/>
      <c r="B291" s="29"/>
      <c r="C291" s="29"/>
      <c r="D291" s="33">
        <f>D290+1</f>
        <v>4</v>
      </c>
      <c r="E291" s="33"/>
      <c r="F291" s="33"/>
      <c r="G291" s="33"/>
      <c r="H291" s="46"/>
      <c r="I291" s="46"/>
      <c r="J291" s="47">
        <f>SUM(K291,L291,M291,N291)</f>
        <v>0</v>
      </c>
      <c r="K291" s="38"/>
      <c r="L291" s="33">
        <f t="shared" si="34"/>
        <v>0</v>
      </c>
      <c r="M291" s="33">
        <f t="shared" si="35"/>
        <v>0</v>
      </c>
      <c r="N291" s="33"/>
      <c r="O291" s="33"/>
      <c r="P291" s="49"/>
      <c r="Q291" s="33"/>
      <c r="R291" s="33"/>
      <c r="S291" s="33"/>
      <c r="T291" s="33"/>
    </row>
    <row r="292" spans="1:20" ht="36" customHeight="1" x14ac:dyDescent="0.2">
      <c r="A292" s="33"/>
      <c r="B292" s="29"/>
      <c r="C292" s="29"/>
      <c r="D292" s="33">
        <f>D291+1</f>
        <v>5</v>
      </c>
      <c r="E292" s="33"/>
      <c r="F292" s="33"/>
      <c r="G292" s="33"/>
      <c r="H292" s="46"/>
      <c r="I292" s="46"/>
      <c r="J292" s="47">
        <f t="shared" si="32"/>
        <v>0</v>
      </c>
      <c r="K292" s="38"/>
      <c r="L292" s="33">
        <f t="shared" si="34"/>
        <v>0</v>
      </c>
      <c r="M292" s="33">
        <f t="shared" si="35"/>
        <v>0</v>
      </c>
      <c r="N292" s="33"/>
      <c r="O292" s="33"/>
      <c r="P292" s="49"/>
      <c r="Q292" s="33"/>
      <c r="R292" s="33"/>
      <c r="S292" s="33"/>
      <c r="T292" s="33"/>
    </row>
    <row r="293" spans="1:20" ht="36" customHeight="1" x14ac:dyDescent="0.2">
      <c r="A293" s="33"/>
      <c r="B293" s="29"/>
      <c r="C293" s="29"/>
      <c r="D293" s="40" t="s">
        <v>48</v>
      </c>
      <c r="E293" s="33"/>
      <c r="F293" s="33"/>
      <c r="G293" s="33"/>
      <c r="H293" s="41" t="s">
        <v>281</v>
      </c>
      <c r="I293" s="41"/>
      <c r="J293" s="42">
        <f>SUM(J294:J307)</f>
        <v>32.599999999999994</v>
      </c>
      <c r="K293" s="42">
        <f>SUM(K294:K307)</f>
        <v>10</v>
      </c>
      <c r="L293" s="42">
        <f>SUM(L294:L307)</f>
        <v>10.9</v>
      </c>
      <c r="M293" s="42">
        <f>SUM(M294:M307)</f>
        <v>11.7</v>
      </c>
      <c r="N293" s="42">
        <f>SUM(N294:N307)</f>
        <v>0</v>
      </c>
      <c r="O293" s="40"/>
      <c r="P293" s="40"/>
      <c r="Q293" s="40"/>
      <c r="R293" s="40"/>
      <c r="S293" s="40"/>
      <c r="T293" s="40"/>
    </row>
    <row r="294" spans="1:20" ht="36" customHeight="1" x14ac:dyDescent="0.2">
      <c r="A294" s="33">
        <v>4</v>
      </c>
      <c r="B294" s="29"/>
      <c r="C294" s="29"/>
      <c r="D294" s="33">
        <v>1</v>
      </c>
      <c r="E294" s="33"/>
      <c r="F294" s="33"/>
      <c r="G294" s="33"/>
      <c r="H294" s="46" t="s">
        <v>348</v>
      </c>
      <c r="I294" s="46"/>
      <c r="J294" s="47">
        <f t="shared" si="32"/>
        <v>0</v>
      </c>
      <c r="K294" s="38"/>
      <c r="L294" s="33">
        <f t="shared" si="34"/>
        <v>0</v>
      </c>
      <c r="M294" s="33">
        <f t="shared" si="35"/>
        <v>0</v>
      </c>
      <c r="N294" s="33"/>
      <c r="O294" s="33"/>
      <c r="P294" s="49"/>
      <c r="Q294" s="33"/>
      <c r="R294" s="33"/>
      <c r="S294" s="33"/>
      <c r="T294" s="33"/>
    </row>
    <row r="295" spans="1:20" ht="36" customHeight="1" x14ac:dyDescent="0.2">
      <c r="A295" s="33">
        <v>2</v>
      </c>
      <c r="B295" s="29"/>
      <c r="C295" s="29"/>
      <c r="D295" s="33">
        <f t="shared" ref="D295:D307" si="37">D294+1</f>
        <v>2</v>
      </c>
      <c r="E295" s="33"/>
      <c r="F295" s="33"/>
      <c r="G295" s="33"/>
      <c r="H295" s="46" t="s">
        <v>349</v>
      </c>
      <c r="I295" s="46"/>
      <c r="J295" s="47">
        <f t="shared" si="32"/>
        <v>0</v>
      </c>
      <c r="K295" s="38"/>
      <c r="L295" s="33">
        <f t="shared" si="34"/>
        <v>0</v>
      </c>
      <c r="M295" s="33">
        <f t="shared" si="35"/>
        <v>0</v>
      </c>
      <c r="N295" s="33"/>
      <c r="O295" s="33" t="s">
        <v>350</v>
      </c>
      <c r="P295" s="49"/>
      <c r="Q295" s="33"/>
      <c r="R295" s="33"/>
      <c r="S295" s="33"/>
      <c r="T295" s="33"/>
    </row>
    <row r="296" spans="1:20" ht="36" customHeight="1" x14ac:dyDescent="0.2">
      <c r="A296" s="33">
        <v>2</v>
      </c>
      <c r="B296" s="29"/>
      <c r="C296" s="29"/>
      <c r="D296" s="33">
        <f t="shared" si="37"/>
        <v>3</v>
      </c>
      <c r="E296" s="33"/>
      <c r="F296" s="33"/>
      <c r="G296" s="33"/>
      <c r="H296" s="46" t="s">
        <v>351</v>
      </c>
      <c r="I296" s="46"/>
      <c r="J296" s="47">
        <f t="shared" si="32"/>
        <v>0</v>
      </c>
      <c r="K296" s="38"/>
      <c r="L296" s="33">
        <f t="shared" si="34"/>
        <v>0</v>
      </c>
      <c r="M296" s="33">
        <f t="shared" si="35"/>
        <v>0</v>
      </c>
      <c r="N296" s="33"/>
      <c r="O296" s="33" t="s">
        <v>350</v>
      </c>
      <c r="P296" s="49"/>
      <c r="Q296" s="33"/>
      <c r="R296" s="33"/>
      <c r="S296" s="33"/>
      <c r="T296" s="33"/>
    </row>
    <row r="297" spans="1:20" ht="36" customHeight="1" x14ac:dyDescent="0.2">
      <c r="A297" s="33">
        <v>2</v>
      </c>
      <c r="B297" s="29"/>
      <c r="C297" s="29"/>
      <c r="D297" s="33">
        <f t="shared" si="37"/>
        <v>4</v>
      </c>
      <c r="E297" s="33"/>
      <c r="F297" s="33"/>
      <c r="G297" s="33"/>
      <c r="H297" s="46" t="s">
        <v>352</v>
      </c>
      <c r="I297" s="46"/>
      <c r="J297" s="47">
        <f t="shared" si="32"/>
        <v>0</v>
      </c>
      <c r="K297" s="38"/>
      <c r="L297" s="33">
        <f t="shared" si="34"/>
        <v>0</v>
      </c>
      <c r="M297" s="33">
        <f t="shared" si="35"/>
        <v>0</v>
      </c>
      <c r="N297" s="33"/>
      <c r="O297" s="33" t="s">
        <v>350</v>
      </c>
      <c r="P297" s="49"/>
      <c r="Q297" s="33"/>
      <c r="R297" s="33"/>
      <c r="S297" s="33"/>
      <c r="T297" s="33"/>
    </row>
    <row r="298" spans="1:20" ht="36" customHeight="1" x14ac:dyDescent="0.2">
      <c r="A298" s="33">
        <v>4</v>
      </c>
      <c r="B298" s="29"/>
      <c r="C298" s="29"/>
      <c r="D298" s="33">
        <f t="shared" si="37"/>
        <v>5</v>
      </c>
      <c r="E298" s="33"/>
      <c r="F298" s="33"/>
      <c r="G298" s="33"/>
      <c r="H298" s="46" t="s">
        <v>353</v>
      </c>
      <c r="I298" s="46"/>
      <c r="J298" s="47">
        <f t="shared" si="32"/>
        <v>0</v>
      </c>
      <c r="K298" s="38"/>
      <c r="L298" s="33">
        <f t="shared" si="34"/>
        <v>0</v>
      </c>
      <c r="M298" s="33">
        <f t="shared" si="35"/>
        <v>0</v>
      </c>
      <c r="N298" s="33"/>
      <c r="O298" s="33"/>
      <c r="P298" s="49"/>
      <c r="Q298" s="33"/>
      <c r="R298" s="33"/>
      <c r="S298" s="33"/>
      <c r="T298" s="33"/>
    </row>
    <row r="299" spans="1:20" ht="36" customHeight="1" x14ac:dyDescent="0.2">
      <c r="A299" s="33">
        <v>3</v>
      </c>
      <c r="B299" s="29"/>
      <c r="C299" s="29"/>
      <c r="D299" s="33">
        <f t="shared" si="37"/>
        <v>6</v>
      </c>
      <c r="E299" s="33"/>
      <c r="F299" s="33"/>
      <c r="G299" s="33"/>
      <c r="H299" s="46" t="s">
        <v>354</v>
      </c>
      <c r="I299" s="46"/>
      <c r="J299" s="47">
        <f t="shared" si="32"/>
        <v>0</v>
      </c>
      <c r="K299" s="38"/>
      <c r="L299" s="33">
        <f t="shared" si="34"/>
        <v>0</v>
      </c>
      <c r="M299" s="33">
        <f t="shared" si="35"/>
        <v>0</v>
      </c>
      <c r="N299" s="33"/>
      <c r="O299" s="33" t="s">
        <v>350</v>
      </c>
      <c r="P299" s="49"/>
      <c r="Q299" s="33"/>
      <c r="R299" s="33"/>
      <c r="S299" s="33"/>
      <c r="T299" s="33"/>
    </row>
    <row r="300" spans="1:20" ht="36" customHeight="1" x14ac:dyDescent="0.2">
      <c r="A300" s="33">
        <v>2</v>
      </c>
      <c r="B300" s="29"/>
      <c r="C300" s="29"/>
      <c r="D300" s="33">
        <f t="shared" si="37"/>
        <v>7</v>
      </c>
      <c r="E300" s="33"/>
      <c r="F300" s="33"/>
      <c r="G300" s="33"/>
      <c r="H300" s="46" t="s">
        <v>355</v>
      </c>
      <c r="I300" s="46"/>
      <c r="J300" s="47">
        <f t="shared" si="32"/>
        <v>0</v>
      </c>
      <c r="K300" s="38"/>
      <c r="L300" s="33">
        <f t="shared" si="34"/>
        <v>0</v>
      </c>
      <c r="M300" s="33">
        <f t="shared" si="35"/>
        <v>0</v>
      </c>
      <c r="N300" s="33"/>
      <c r="O300" s="33"/>
      <c r="P300" s="49"/>
      <c r="Q300" s="33"/>
      <c r="R300" s="33"/>
      <c r="S300" s="33"/>
      <c r="T300" s="33"/>
    </row>
    <row r="301" spans="1:20" ht="36" customHeight="1" x14ac:dyDescent="0.2">
      <c r="A301" s="33">
        <v>3</v>
      </c>
      <c r="B301" s="29"/>
      <c r="C301" s="29"/>
      <c r="D301" s="33">
        <f t="shared" si="37"/>
        <v>8</v>
      </c>
      <c r="E301" s="33"/>
      <c r="F301" s="33"/>
      <c r="G301" s="33"/>
      <c r="H301" s="45" t="s">
        <v>356</v>
      </c>
      <c r="I301" s="46"/>
      <c r="J301" s="47">
        <f t="shared" si="32"/>
        <v>32.599999999999994</v>
      </c>
      <c r="K301" s="48">
        <v>10</v>
      </c>
      <c r="L301" s="33">
        <f t="shared" si="34"/>
        <v>10.9</v>
      </c>
      <c r="M301" s="33">
        <f t="shared" si="35"/>
        <v>11.7</v>
      </c>
      <c r="N301" s="33"/>
      <c r="O301" s="33"/>
      <c r="P301" s="49"/>
      <c r="Q301" s="33"/>
      <c r="R301" s="33"/>
      <c r="S301" s="33"/>
      <c r="T301" s="33"/>
    </row>
    <row r="302" spans="1:20" ht="36" customHeight="1" x14ac:dyDescent="0.2">
      <c r="A302" s="33">
        <v>2</v>
      </c>
      <c r="B302" s="29"/>
      <c r="C302" s="29"/>
      <c r="D302" s="33">
        <f t="shared" si="37"/>
        <v>9</v>
      </c>
      <c r="E302" s="33"/>
      <c r="F302" s="33"/>
      <c r="G302" s="33"/>
      <c r="H302" s="46" t="s">
        <v>357</v>
      </c>
      <c r="I302" s="46"/>
      <c r="J302" s="47">
        <f t="shared" si="32"/>
        <v>0</v>
      </c>
      <c r="K302" s="38"/>
      <c r="L302" s="33">
        <f t="shared" si="34"/>
        <v>0</v>
      </c>
      <c r="M302" s="33">
        <f t="shared" si="35"/>
        <v>0</v>
      </c>
      <c r="N302" s="33"/>
      <c r="O302" s="33" t="s">
        <v>350</v>
      </c>
      <c r="P302" s="49"/>
      <c r="Q302" s="33"/>
      <c r="R302" s="33"/>
      <c r="S302" s="33"/>
      <c r="T302" s="33"/>
    </row>
    <row r="303" spans="1:20" ht="36" customHeight="1" x14ac:dyDescent="0.2">
      <c r="A303" s="33">
        <v>2</v>
      </c>
      <c r="B303" s="29"/>
      <c r="C303" s="29"/>
      <c r="D303" s="33">
        <f t="shared" si="37"/>
        <v>10</v>
      </c>
      <c r="E303" s="33"/>
      <c r="F303" s="33"/>
      <c r="G303" s="33"/>
      <c r="H303" s="46" t="s">
        <v>358</v>
      </c>
      <c r="I303" s="46"/>
      <c r="J303" s="47">
        <f t="shared" si="32"/>
        <v>0</v>
      </c>
      <c r="K303" s="38"/>
      <c r="L303" s="33">
        <f t="shared" si="34"/>
        <v>0</v>
      </c>
      <c r="M303" s="33">
        <f t="shared" si="35"/>
        <v>0</v>
      </c>
      <c r="N303" s="33"/>
      <c r="O303" s="33" t="s">
        <v>350</v>
      </c>
      <c r="P303" s="49"/>
      <c r="Q303" s="33"/>
      <c r="R303" s="33"/>
      <c r="S303" s="33"/>
      <c r="T303" s="33"/>
    </row>
    <row r="304" spans="1:20" ht="36" customHeight="1" x14ac:dyDescent="0.2">
      <c r="A304" s="33"/>
      <c r="B304" s="33"/>
      <c r="C304" s="33"/>
      <c r="D304" s="33">
        <f t="shared" si="37"/>
        <v>11</v>
      </c>
      <c r="E304" s="33"/>
      <c r="F304" s="33"/>
      <c r="G304" s="33"/>
      <c r="H304" s="46"/>
      <c r="I304" s="46"/>
      <c r="J304" s="47">
        <f t="shared" si="32"/>
        <v>0</v>
      </c>
      <c r="K304" s="38"/>
      <c r="L304" s="33">
        <f t="shared" si="34"/>
        <v>0</v>
      </c>
      <c r="M304" s="33">
        <f t="shared" si="35"/>
        <v>0</v>
      </c>
      <c r="N304" s="33"/>
      <c r="O304" s="33"/>
      <c r="P304" s="49"/>
      <c r="Q304" s="33"/>
      <c r="R304" s="33"/>
      <c r="S304" s="33"/>
      <c r="T304" s="33"/>
    </row>
    <row r="305" spans="1:20" ht="36" customHeight="1" x14ac:dyDescent="0.2">
      <c r="A305" s="33"/>
      <c r="B305" s="33"/>
      <c r="C305" s="33"/>
      <c r="D305" s="33">
        <f t="shared" si="37"/>
        <v>12</v>
      </c>
      <c r="E305" s="33"/>
      <c r="F305" s="33"/>
      <c r="G305" s="33"/>
      <c r="H305" s="46"/>
      <c r="I305" s="46"/>
      <c r="J305" s="47">
        <f>SUM(K305,L305,M305,N305)</f>
        <v>0</v>
      </c>
      <c r="K305" s="38"/>
      <c r="L305" s="33">
        <f t="shared" si="34"/>
        <v>0</v>
      </c>
      <c r="M305" s="33">
        <f t="shared" si="35"/>
        <v>0</v>
      </c>
      <c r="N305" s="33"/>
      <c r="O305" s="33"/>
      <c r="P305" s="49"/>
      <c r="Q305" s="33"/>
      <c r="R305" s="33"/>
      <c r="S305" s="33"/>
      <c r="T305" s="33"/>
    </row>
    <row r="306" spans="1:20" ht="36" customHeight="1" x14ac:dyDescent="0.2">
      <c r="A306" s="33"/>
      <c r="B306" s="33"/>
      <c r="C306" s="33"/>
      <c r="D306" s="33">
        <f t="shared" si="37"/>
        <v>13</v>
      </c>
      <c r="E306" s="33"/>
      <c r="F306" s="33"/>
      <c r="G306" s="33"/>
      <c r="H306" s="46"/>
      <c r="I306" s="46"/>
      <c r="J306" s="47">
        <f>SUM(K306,L306,M306,N306)</f>
        <v>0</v>
      </c>
      <c r="K306" s="38"/>
      <c r="L306" s="33">
        <f t="shared" si="34"/>
        <v>0</v>
      </c>
      <c r="M306" s="33">
        <f t="shared" si="35"/>
        <v>0</v>
      </c>
      <c r="N306" s="33"/>
      <c r="O306" s="33"/>
      <c r="P306" s="49"/>
      <c r="Q306" s="33"/>
      <c r="R306" s="33"/>
      <c r="S306" s="33"/>
      <c r="T306" s="33"/>
    </row>
    <row r="307" spans="1:20" ht="36" customHeight="1" x14ac:dyDescent="0.2">
      <c r="A307" s="33"/>
      <c r="B307" s="33"/>
      <c r="C307" s="33"/>
      <c r="D307" s="33">
        <f t="shared" si="37"/>
        <v>14</v>
      </c>
      <c r="E307" s="33"/>
      <c r="F307" s="33"/>
      <c r="G307" s="33"/>
      <c r="H307" s="46"/>
      <c r="I307" s="46"/>
      <c r="J307" s="47">
        <f t="shared" si="32"/>
        <v>0</v>
      </c>
      <c r="K307" s="38"/>
      <c r="L307" s="33">
        <f t="shared" si="34"/>
        <v>0</v>
      </c>
      <c r="M307" s="33">
        <f t="shared" si="35"/>
        <v>0</v>
      </c>
      <c r="N307" s="33"/>
      <c r="O307" s="33"/>
      <c r="P307" s="49"/>
      <c r="Q307" s="33"/>
      <c r="R307" s="33"/>
      <c r="S307" s="33"/>
      <c r="T307" s="33"/>
    </row>
    <row r="308" spans="1:20" ht="36" customHeight="1" x14ac:dyDescent="0.2">
      <c r="A308" s="33"/>
      <c r="B308" s="33"/>
      <c r="C308" s="33"/>
      <c r="D308" s="40" t="s">
        <v>48</v>
      </c>
      <c r="E308" s="33"/>
      <c r="F308" s="33"/>
      <c r="G308" s="33"/>
      <c r="H308" s="41" t="s">
        <v>359</v>
      </c>
      <c r="I308" s="41"/>
      <c r="J308" s="80">
        <f>SUMIF($D$272:$D$307,$D$308,J272:J307)</f>
        <v>164647.29999999999</v>
      </c>
      <c r="K308" s="80">
        <f>SUMIF($D$272:$D$307,$D$308,K272:K307)</f>
        <v>49147.8</v>
      </c>
      <c r="L308" s="80">
        <f>SUMIF($D$272:$D$307,$D$308,L272:L307)</f>
        <v>55054.700000000004</v>
      </c>
      <c r="M308" s="80">
        <f>SUMIF($D$272:$D$307,$D$308,M272:M307)</f>
        <v>60444.799999999996</v>
      </c>
      <c r="N308" s="80">
        <f>SUMIF($D$272:$D$307,$D$308,N272:N307)</f>
        <v>0</v>
      </c>
      <c r="O308" s="40"/>
      <c r="P308" s="40"/>
      <c r="Q308" s="40"/>
      <c r="R308" s="40"/>
      <c r="S308" s="40"/>
      <c r="T308" s="40"/>
    </row>
    <row r="309" spans="1:20" ht="36" customHeight="1" x14ac:dyDescent="0.2">
      <c r="A309" s="33"/>
      <c r="B309" s="33"/>
      <c r="C309" s="33"/>
      <c r="D309" s="40" t="s">
        <v>48</v>
      </c>
      <c r="E309" s="33"/>
      <c r="F309" s="33"/>
      <c r="G309" s="33"/>
      <c r="H309" s="82" t="s">
        <v>360</v>
      </c>
      <c r="I309" s="82"/>
      <c r="J309" s="80">
        <f>SUM(J270,J308)</f>
        <v>183811.8</v>
      </c>
      <c r="K309" s="83">
        <f>SUM(K270,K308)</f>
        <v>55580.200000000004</v>
      </c>
      <c r="L309" s="80">
        <f>SUM(L270,L308)</f>
        <v>61442</v>
      </c>
      <c r="M309" s="80">
        <f>SUM(M270,M308)</f>
        <v>66789.599999999991</v>
      </c>
      <c r="N309" s="80">
        <f>SUM(N270,N308)</f>
        <v>0</v>
      </c>
      <c r="O309" s="40"/>
      <c r="P309" s="40"/>
      <c r="Q309" s="40"/>
      <c r="R309" s="40"/>
      <c r="S309" s="40"/>
      <c r="T309" s="40"/>
    </row>
    <row r="310" spans="1:20" x14ac:dyDescent="0.2">
      <c r="A310" s="2"/>
      <c r="D310" s="1"/>
      <c r="K310" s="1"/>
      <c r="O310" s="2"/>
    </row>
    <row r="311" spans="1:20" x14ac:dyDescent="0.2">
      <c r="A311" s="2"/>
      <c r="D311" s="1"/>
      <c r="K311" s="1"/>
      <c r="O311" s="2"/>
    </row>
    <row r="312" spans="1:20" outlineLevel="1" x14ac:dyDescent="0.2">
      <c r="A312" s="2"/>
      <c r="D312" s="1"/>
      <c r="H312" s="84" t="s">
        <v>361</v>
      </c>
      <c r="I312" s="85"/>
      <c r="K312" s="86" t="s">
        <v>362</v>
      </c>
      <c r="O312" s="2"/>
    </row>
    <row r="313" spans="1:20" outlineLevel="1" x14ac:dyDescent="0.2">
      <c r="A313" s="2"/>
      <c r="D313" s="1"/>
      <c r="H313" s="84" t="s">
        <v>338</v>
      </c>
      <c r="I313" s="85"/>
      <c r="K313" s="87">
        <f>SUMIF($H$16:$H$308,$H313,K$16:K$308)</f>
        <v>37740</v>
      </c>
      <c r="L313" s="87">
        <f t="shared" ref="L313:L325" si="38">SUMIF($H$16:$H$308,$H313,$L$16:$L$308)</f>
        <v>42275.7</v>
      </c>
      <c r="M313" s="87">
        <f t="shared" ref="M313:M325" si="39">SUMIF($H$16:$H$308,$H313,$M$16:$M$308)</f>
        <v>45211.1</v>
      </c>
      <c r="N313" s="87">
        <f t="shared" ref="N313:N325" si="40">SUMIF($H$16:$H$308,$H313,$N$16:$N$308)</f>
        <v>0</v>
      </c>
      <c r="O313" s="2"/>
    </row>
    <row r="314" spans="1:20" outlineLevel="1" x14ac:dyDescent="0.2">
      <c r="A314" s="2"/>
      <c r="D314" s="1"/>
      <c r="H314" s="84" t="s">
        <v>339</v>
      </c>
      <c r="I314" s="85"/>
      <c r="K314" s="87">
        <f>SUMIF($H$16:$H$308,$H314,$K16:$K308)</f>
        <v>1.9</v>
      </c>
      <c r="L314" s="87">
        <f t="shared" si="38"/>
        <v>1.9</v>
      </c>
      <c r="M314" s="87">
        <f t="shared" si="39"/>
        <v>1.9</v>
      </c>
      <c r="N314" s="87">
        <f t="shared" si="40"/>
        <v>0</v>
      </c>
      <c r="O314" s="2"/>
    </row>
    <row r="315" spans="1:20" outlineLevel="1" x14ac:dyDescent="0.2">
      <c r="A315" s="2"/>
      <c r="D315" s="1"/>
      <c r="H315" s="84" t="s">
        <v>342</v>
      </c>
      <c r="I315" s="85"/>
      <c r="K315" s="87">
        <f>SUMIF($H$16:$H$308,$H315,$K16:$K308)</f>
        <v>11395.9</v>
      </c>
      <c r="L315" s="87">
        <f t="shared" si="38"/>
        <v>12766.2</v>
      </c>
      <c r="M315" s="87">
        <f t="shared" si="39"/>
        <v>15220.1</v>
      </c>
      <c r="N315" s="87">
        <f t="shared" si="40"/>
        <v>0</v>
      </c>
      <c r="O315" s="2"/>
    </row>
    <row r="316" spans="1:20" outlineLevel="1" x14ac:dyDescent="0.2">
      <c r="A316" s="2"/>
      <c r="D316" s="1"/>
      <c r="H316" s="88" t="s">
        <v>49</v>
      </c>
      <c r="I316" s="89"/>
      <c r="K316" s="87">
        <f>SUMIF($H$16:$H$308,$H316,$K16:$K308)</f>
        <v>381.5</v>
      </c>
      <c r="L316" s="87">
        <f t="shared" si="38"/>
        <v>412.90000000000003</v>
      </c>
      <c r="M316" s="87">
        <f t="shared" si="39"/>
        <v>441.5</v>
      </c>
      <c r="N316" s="87">
        <f t="shared" si="40"/>
        <v>0</v>
      </c>
      <c r="O316" s="2"/>
    </row>
    <row r="317" spans="1:20" outlineLevel="1" x14ac:dyDescent="0.2">
      <c r="A317" s="2"/>
      <c r="D317" s="1"/>
      <c r="H317" s="88" t="s">
        <v>63</v>
      </c>
      <c r="I317" s="89"/>
      <c r="K317" s="87">
        <f>SUMIF($H$16:$H$308,$H317,$K16:$K308)</f>
        <v>0</v>
      </c>
      <c r="L317" s="87">
        <f t="shared" si="38"/>
        <v>0</v>
      </c>
      <c r="M317" s="87">
        <f t="shared" si="39"/>
        <v>0</v>
      </c>
      <c r="N317" s="87">
        <f t="shared" si="40"/>
        <v>0</v>
      </c>
      <c r="O317" s="2"/>
    </row>
    <row r="318" spans="1:20" outlineLevel="1" x14ac:dyDescent="0.2">
      <c r="A318" s="2"/>
      <c r="D318" s="1"/>
      <c r="H318" s="88" t="s">
        <v>76</v>
      </c>
      <c r="I318" s="89"/>
      <c r="K318" s="87">
        <f>SUMIF($H$16:$H$308,$H318,$K16:$K308)</f>
        <v>2606.3999999999996</v>
      </c>
      <c r="L318" s="87">
        <f t="shared" si="38"/>
        <v>2734.7000000000003</v>
      </c>
      <c r="M318" s="87">
        <f t="shared" si="39"/>
        <v>2908.2999999999997</v>
      </c>
      <c r="N318" s="87">
        <f t="shared" si="40"/>
        <v>0</v>
      </c>
      <c r="O318" s="2"/>
    </row>
    <row r="319" spans="1:20" outlineLevel="1" x14ac:dyDescent="0.2">
      <c r="A319" s="2"/>
      <c r="D319" s="1"/>
      <c r="H319" s="88" t="s">
        <v>87</v>
      </c>
      <c r="I319" s="89"/>
      <c r="K319" s="87">
        <f>SUMIF($H$16:$H$308,$H319,$K16:$K308)</f>
        <v>0</v>
      </c>
      <c r="L319" s="87">
        <f t="shared" si="38"/>
        <v>0</v>
      </c>
      <c r="M319" s="87">
        <f t="shared" si="39"/>
        <v>0</v>
      </c>
      <c r="N319" s="87">
        <f t="shared" si="40"/>
        <v>0</v>
      </c>
      <c r="O319" s="2"/>
    </row>
    <row r="320" spans="1:20" outlineLevel="1" x14ac:dyDescent="0.2">
      <c r="A320" s="2"/>
      <c r="D320" s="1"/>
      <c r="H320" s="88" t="s">
        <v>90</v>
      </c>
      <c r="I320" s="89"/>
      <c r="K320" s="87">
        <f>SUMIF($H$16:$H$308,$H320,$K16:$K308)</f>
        <v>1952</v>
      </c>
      <c r="L320" s="87">
        <f t="shared" si="38"/>
        <v>2112.9</v>
      </c>
      <c r="M320" s="87">
        <f t="shared" si="39"/>
        <v>2259.6999999999998</v>
      </c>
      <c r="N320" s="87">
        <f t="shared" si="40"/>
        <v>0</v>
      </c>
      <c r="O320" s="2"/>
    </row>
    <row r="321" spans="1:15" outlineLevel="1" x14ac:dyDescent="0.2">
      <c r="A321" s="2"/>
      <c r="D321" s="1"/>
      <c r="H321" s="88" t="s">
        <v>203</v>
      </c>
      <c r="I321" s="89"/>
      <c r="K321" s="87">
        <f>SUMIF($H$16:$H$308,$H321,$K16:$K308)</f>
        <v>634.70000000000005</v>
      </c>
      <c r="L321" s="87">
        <f t="shared" si="38"/>
        <v>687.4</v>
      </c>
      <c r="M321" s="87">
        <f t="shared" si="39"/>
        <v>735.3</v>
      </c>
      <c r="N321" s="87">
        <f t="shared" si="40"/>
        <v>0</v>
      </c>
      <c r="O321" s="2"/>
    </row>
    <row r="322" spans="1:15" outlineLevel="1" x14ac:dyDescent="0.2">
      <c r="A322" s="2"/>
      <c r="D322" s="1"/>
      <c r="H322" s="88" t="s">
        <v>344</v>
      </c>
      <c r="I322" s="89"/>
      <c r="K322" s="87">
        <f>SUMIF($H$16:$H$308,$H322,$K16:$K308)</f>
        <v>0</v>
      </c>
      <c r="L322" s="87">
        <f t="shared" si="38"/>
        <v>0</v>
      </c>
      <c r="M322" s="87">
        <f t="shared" si="39"/>
        <v>0</v>
      </c>
      <c r="N322" s="87">
        <f t="shared" si="40"/>
        <v>0</v>
      </c>
      <c r="O322" s="2"/>
    </row>
    <row r="323" spans="1:15" outlineLevel="1" x14ac:dyDescent="0.2">
      <c r="A323" s="2"/>
      <c r="D323" s="1"/>
      <c r="H323" s="88" t="s">
        <v>281</v>
      </c>
      <c r="I323" s="89"/>
      <c r="K323" s="87">
        <f>SUMIF($H$16:$H$308,$H323,$K16:$K308)</f>
        <v>10</v>
      </c>
      <c r="L323" s="87">
        <f t="shared" si="38"/>
        <v>10.9</v>
      </c>
      <c r="M323" s="87">
        <f t="shared" si="39"/>
        <v>11.7</v>
      </c>
      <c r="N323" s="87">
        <f t="shared" si="40"/>
        <v>0</v>
      </c>
      <c r="O323" s="2"/>
    </row>
    <row r="324" spans="1:15" outlineLevel="1" x14ac:dyDescent="0.2">
      <c r="A324" s="2"/>
      <c r="D324" s="1"/>
      <c r="H324" s="88" t="s">
        <v>286</v>
      </c>
      <c r="I324" s="89"/>
      <c r="K324" s="87">
        <f>SUMIF($H$16:$H$308,$H324,$K16:$K308)</f>
        <v>703.9</v>
      </c>
      <c r="L324" s="87">
        <f t="shared" si="38"/>
        <v>190.5</v>
      </c>
      <c r="M324" s="87">
        <f t="shared" si="39"/>
        <v>0</v>
      </c>
      <c r="N324" s="87">
        <f t="shared" si="40"/>
        <v>0</v>
      </c>
      <c r="O324" s="2"/>
    </row>
    <row r="325" spans="1:15" outlineLevel="1" x14ac:dyDescent="0.2">
      <c r="A325" s="2"/>
      <c r="D325" s="1"/>
      <c r="H325" s="88" t="s">
        <v>299</v>
      </c>
      <c r="I325" s="89"/>
      <c r="K325" s="87">
        <f>SUMIF($H$16:$H$308,$H325,$K16:$K308)</f>
        <v>153.89999999999998</v>
      </c>
      <c r="L325" s="87">
        <f t="shared" si="38"/>
        <v>248.90000000000003</v>
      </c>
      <c r="M325" s="87">
        <f t="shared" si="39"/>
        <v>0</v>
      </c>
      <c r="N325" s="87">
        <f t="shared" si="40"/>
        <v>0</v>
      </c>
      <c r="O325" s="2"/>
    </row>
    <row r="326" spans="1:15" outlineLevel="1" x14ac:dyDescent="0.2">
      <c r="A326" s="2"/>
      <c r="D326" s="1"/>
      <c r="H326" s="88" t="s">
        <v>360</v>
      </c>
      <c r="I326" s="89"/>
      <c r="K326" s="87">
        <f>SUM(K313,K314,K315,K316,K317,K318,K319,K320,K321,K322,K323,K324,K325)</f>
        <v>55580.200000000004</v>
      </c>
      <c r="L326" s="87">
        <f>SUM(L313,L314,L315,L316,L317,L318,L319,L320,L321,L322,L323,L324,L325)</f>
        <v>61442.000000000007</v>
      </c>
      <c r="M326" s="87">
        <f>SUM(M313,M314,M315,M316,M317,M318,M319,M320,M321,M322,M323,M324,M325)</f>
        <v>66789.600000000006</v>
      </c>
      <c r="N326" s="87">
        <f>SUM(N313,N314,N315,N316,N317,N318,N319,N320,N321,N322,N323,N324,N325)</f>
        <v>0</v>
      </c>
      <c r="O326" s="2"/>
    </row>
    <row r="327" spans="1:15" outlineLevel="1" x14ac:dyDescent="0.2">
      <c r="A327" s="2"/>
      <c r="D327" s="1"/>
      <c r="H327" s="88"/>
      <c r="I327" s="89"/>
      <c r="K327" s="87"/>
      <c r="O327" s="2"/>
    </row>
    <row r="328" spans="1:15" outlineLevel="1" x14ac:dyDescent="0.2">
      <c r="A328" s="2"/>
      <c r="D328" s="1"/>
      <c r="H328" s="90" t="s">
        <v>363</v>
      </c>
      <c r="I328" s="91"/>
      <c r="K328" s="92"/>
      <c r="L328" s="92"/>
      <c r="M328" s="92"/>
      <c r="N328" s="92"/>
      <c r="O328" s="2"/>
    </row>
    <row r="329" spans="1:15" outlineLevel="1" x14ac:dyDescent="0.2">
      <c r="A329" s="2"/>
      <c r="D329" s="1"/>
      <c r="H329" s="90" t="s">
        <v>364</v>
      </c>
      <c r="I329" s="91"/>
      <c r="K329" s="92"/>
      <c r="L329" s="92"/>
      <c r="M329" s="92"/>
      <c r="N329" s="92"/>
      <c r="O329" s="2"/>
    </row>
    <row r="330" spans="1:15" outlineLevel="1" x14ac:dyDescent="0.2">
      <c r="A330" s="2"/>
      <c r="D330" s="1"/>
      <c r="H330" s="90" t="s">
        <v>365</v>
      </c>
      <c r="I330" s="91"/>
      <c r="K330" s="92"/>
      <c r="L330" s="92"/>
      <c r="M330" s="92"/>
      <c r="N330" s="92"/>
      <c r="O330" s="2"/>
    </row>
    <row r="331" spans="1:15" outlineLevel="1" x14ac:dyDescent="0.2">
      <c r="A331" s="2"/>
      <c r="D331" s="1"/>
      <c r="H331" s="90" t="s">
        <v>366</v>
      </c>
      <c r="I331" s="91"/>
      <c r="K331" s="93">
        <f>SUM(K328:K330)</f>
        <v>0</v>
      </c>
      <c r="L331" s="93">
        <f>SUM(L328:L330)</f>
        <v>0</v>
      </c>
      <c r="M331" s="93">
        <f>SUM(M328:M330)</f>
        <v>0</v>
      </c>
      <c r="N331" s="93">
        <f>SUM(N328:N330)</f>
        <v>0</v>
      </c>
      <c r="O331" s="2"/>
    </row>
    <row r="332" spans="1:15" outlineLevel="1" x14ac:dyDescent="0.2">
      <c r="A332" s="2"/>
      <c r="D332" s="1"/>
      <c r="H332" s="90" t="s">
        <v>367</v>
      </c>
      <c r="I332" s="91"/>
      <c r="K332" s="93">
        <f>K342</f>
        <v>42815.9</v>
      </c>
      <c r="L332" s="93">
        <f>L342</f>
        <v>56426.499999999993</v>
      </c>
      <c r="M332" s="93">
        <f>M342</f>
        <v>61645.399999999994</v>
      </c>
      <c r="N332" s="93">
        <f>N342</f>
        <v>0</v>
      </c>
      <c r="O332" s="2"/>
    </row>
    <row r="333" spans="1:15" outlineLevel="1" x14ac:dyDescent="0.2">
      <c r="A333" s="2"/>
      <c r="D333" s="1"/>
      <c r="H333" s="90" t="s">
        <v>368</v>
      </c>
      <c r="I333" s="91"/>
      <c r="K333" s="93">
        <f>K347</f>
        <v>12060.400000000001</v>
      </c>
      <c r="L333" s="93">
        <f>L347</f>
        <v>4825</v>
      </c>
      <c r="M333" s="93">
        <f>M347</f>
        <v>5144.2000000000007</v>
      </c>
      <c r="N333" s="93">
        <f>N347</f>
        <v>0</v>
      </c>
      <c r="O333" s="2"/>
    </row>
    <row r="334" spans="1:15" outlineLevel="1" x14ac:dyDescent="0.2">
      <c r="A334" s="2"/>
      <c r="D334" s="1"/>
      <c r="H334" s="90" t="s">
        <v>369</v>
      </c>
      <c r="I334" s="91"/>
      <c r="K334" s="93">
        <f>K352</f>
        <v>703.9</v>
      </c>
      <c r="L334" s="93">
        <f>L352</f>
        <v>190.5</v>
      </c>
      <c r="M334" s="93">
        <f>M352</f>
        <v>0</v>
      </c>
      <c r="N334" s="93">
        <f>N352</f>
        <v>0</v>
      </c>
      <c r="O334" s="2"/>
    </row>
    <row r="335" spans="1:15" outlineLevel="1" x14ac:dyDescent="0.2">
      <c r="A335" s="2"/>
      <c r="D335" s="1"/>
      <c r="H335" s="90" t="s">
        <v>370</v>
      </c>
      <c r="I335" s="91"/>
      <c r="K335" s="93">
        <f>SUM(K332:K334)</f>
        <v>55580.200000000004</v>
      </c>
      <c r="L335" s="93">
        <f>SUM(L332:L334)</f>
        <v>61441.999999999993</v>
      </c>
      <c r="M335" s="93">
        <f>SUM(M332:M334)</f>
        <v>66789.599999999991</v>
      </c>
      <c r="N335" s="93">
        <f>SUM(N332:N334)</f>
        <v>0</v>
      </c>
      <c r="O335" s="2"/>
    </row>
    <row r="336" spans="1:15" outlineLevel="1" x14ac:dyDescent="0.2">
      <c r="A336" s="2"/>
      <c r="D336" s="1"/>
      <c r="H336" s="90" t="s">
        <v>371</v>
      </c>
      <c r="I336" s="91"/>
      <c r="K336" s="93">
        <f>K328-K332</f>
        <v>-42815.9</v>
      </c>
      <c r="L336" s="93">
        <f t="shared" ref="K336:O338" si="41">L328-L332</f>
        <v>-56426.499999999993</v>
      </c>
      <c r="M336" s="93">
        <f t="shared" si="41"/>
        <v>-61645.399999999994</v>
      </c>
      <c r="N336" s="93">
        <f t="shared" si="41"/>
        <v>0</v>
      </c>
      <c r="O336" s="2"/>
    </row>
    <row r="337" spans="1:15" outlineLevel="1" x14ac:dyDescent="0.2">
      <c r="A337" s="2"/>
      <c r="D337" s="1"/>
      <c r="H337" s="90" t="s">
        <v>372</v>
      </c>
      <c r="I337" s="91"/>
      <c r="K337" s="93">
        <f>K329-K333</f>
        <v>-12060.400000000001</v>
      </c>
      <c r="L337" s="93">
        <f t="shared" si="41"/>
        <v>-4825</v>
      </c>
      <c r="M337" s="93">
        <f t="shared" si="41"/>
        <v>-5144.2000000000007</v>
      </c>
      <c r="N337" s="93">
        <f t="shared" si="41"/>
        <v>0</v>
      </c>
      <c r="O337" s="2"/>
    </row>
    <row r="338" spans="1:15" outlineLevel="1" x14ac:dyDescent="0.2">
      <c r="A338" s="2"/>
      <c r="D338" s="1"/>
      <c r="H338" s="90" t="s">
        <v>373</v>
      </c>
      <c r="I338" s="91"/>
      <c r="K338" s="93">
        <f t="shared" si="41"/>
        <v>-703.9</v>
      </c>
      <c r="L338" s="93">
        <f t="shared" si="41"/>
        <v>-190.5</v>
      </c>
      <c r="M338" s="93">
        <f t="shared" si="41"/>
        <v>0</v>
      </c>
      <c r="N338" s="93">
        <f t="shared" si="41"/>
        <v>0</v>
      </c>
      <c r="O338" s="2"/>
    </row>
    <row r="339" spans="1:15" outlineLevel="1" x14ac:dyDescent="0.2">
      <c r="A339" s="2"/>
      <c r="D339" s="1"/>
      <c r="H339" s="90" t="s">
        <v>374</v>
      </c>
      <c r="I339" s="91"/>
      <c r="K339" s="93">
        <f>SUM(K336:K338)</f>
        <v>-55580.200000000004</v>
      </c>
      <c r="L339" s="93">
        <f>SUM(L336:L338)</f>
        <v>-61441.999999999993</v>
      </c>
      <c r="M339" s="93">
        <f>SUM(M336:M338)</f>
        <v>-66789.599999999991</v>
      </c>
      <c r="N339" s="93">
        <f>SUM(N336:N338)</f>
        <v>0</v>
      </c>
      <c r="O339" s="2"/>
    </row>
    <row r="340" spans="1:15" outlineLevel="1" x14ac:dyDescent="0.2">
      <c r="A340" s="2"/>
      <c r="D340" s="1"/>
      <c r="H340" s="94"/>
      <c r="I340" s="94"/>
      <c r="K340" s="95"/>
      <c r="O340" s="2"/>
    </row>
    <row r="341" spans="1:15" outlineLevel="1" x14ac:dyDescent="0.2">
      <c r="A341" s="2"/>
      <c r="D341" s="1"/>
      <c r="H341" s="96" t="s">
        <v>375</v>
      </c>
      <c r="I341" s="97"/>
      <c r="K341" s="92">
        <f>K342+K347+K352</f>
        <v>55580.200000000004</v>
      </c>
      <c r="L341" s="92">
        <f>L342+L347+L352</f>
        <v>61441.999999999993</v>
      </c>
      <c r="M341" s="92">
        <f>M342+M347+M352</f>
        <v>66789.599999999991</v>
      </c>
      <c r="N341" s="92">
        <f>N342+N347+N352</f>
        <v>0</v>
      </c>
      <c r="O341" s="2"/>
    </row>
    <row r="342" spans="1:15" outlineLevel="1" x14ac:dyDescent="0.2">
      <c r="A342" s="2"/>
      <c r="D342" s="1"/>
      <c r="H342" s="98" t="s">
        <v>376</v>
      </c>
      <c r="I342" s="99"/>
      <c r="K342" s="92">
        <f>K343+K344+K345+K346</f>
        <v>42815.9</v>
      </c>
      <c r="L342" s="92">
        <f>L343+L344+L345+L346</f>
        <v>56426.499999999993</v>
      </c>
      <c r="M342" s="92">
        <f>M343+M344+M345+M346</f>
        <v>61645.399999999994</v>
      </c>
      <c r="N342" s="92">
        <f>N343+N344+N345+N346</f>
        <v>0</v>
      </c>
      <c r="O342" s="2"/>
    </row>
    <row r="343" spans="1:15" outlineLevel="1" x14ac:dyDescent="0.2">
      <c r="A343" s="2"/>
      <c r="D343" s="1"/>
      <c r="H343" s="98">
        <v>211</v>
      </c>
      <c r="I343" s="99"/>
      <c r="K343" s="92">
        <f>K272-K348</f>
        <v>31961.7</v>
      </c>
      <c r="L343" s="92">
        <f>L272-L348</f>
        <v>42275.7</v>
      </c>
      <c r="M343" s="92">
        <f>M272-M348</f>
        <v>45211.1</v>
      </c>
      <c r="N343" s="92">
        <f>N272-N348</f>
        <v>0</v>
      </c>
      <c r="O343" s="2"/>
    </row>
    <row r="344" spans="1:15" outlineLevel="1" x14ac:dyDescent="0.2">
      <c r="A344" s="2"/>
      <c r="D344" s="1"/>
      <c r="H344" s="98">
        <v>213</v>
      </c>
      <c r="I344" s="99"/>
      <c r="K344" s="92">
        <f>K280-K349</f>
        <v>9650.9</v>
      </c>
      <c r="L344" s="92">
        <f>L280-L349</f>
        <v>12766.2</v>
      </c>
      <c r="M344" s="92">
        <f>M280-M349</f>
        <v>15220.1</v>
      </c>
      <c r="N344" s="92">
        <f>N280-N349</f>
        <v>0</v>
      </c>
      <c r="O344" s="2"/>
    </row>
    <row r="345" spans="1:15" outlineLevel="1" x14ac:dyDescent="0.2">
      <c r="A345" s="2"/>
      <c r="D345" s="1"/>
      <c r="G345" s="88">
        <v>1</v>
      </c>
      <c r="H345" s="98" t="s">
        <v>377</v>
      </c>
      <c r="I345" s="99"/>
      <c r="K345" s="92">
        <f>SUMIF($A$16:$A$308,$G345,K$16:K308)</f>
        <v>551.9</v>
      </c>
      <c r="L345" s="92">
        <f>SUMIF($A$16:$A$308,$G345,$L$16:$L$308)</f>
        <v>597</v>
      </c>
      <c r="M345" s="92">
        <f>SUMIF($A$16:$A$308,$G345,$M$16:$M$308)</f>
        <v>638.1</v>
      </c>
      <c r="N345" s="92">
        <f>SUMIF($A$16:$A$308,$G345,$N$16:$N$308)</f>
        <v>0</v>
      </c>
      <c r="O345" s="2"/>
    </row>
    <row r="346" spans="1:15" outlineLevel="1" x14ac:dyDescent="0.2">
      <c r="A346" s="2"/>
      <c r="D346" s="1"/>
      <c r="G346" s="88">
        <v>2</v>
      </c>
      <c r="H346" s="98" t="s">
        <v>378</v>
      </c>
      <c r="I346" s="99"/>
      <c r="K346" s="92">
        <f>SUMIF($A$16:$A$308,$G346,$K$16:$K$308)</f>
        <v>651.40000000000009</v>
      </c>
      <c r="L346" s="92">
        <f>SUMIF($A$16:$A$308,$G346,$L$16:$L$308)</f>
        <v>787.59999999999991</v>
      </c>
      <c r="M346" s="92">
        <f>SUMIF($A$16:$A$308,$G346,$M$16:$M$308)</f>
        <v>576.1</v>
      </c>
      <c r="N346" s="92">
        <f>SUMIF($A$16:$A$308,$G346,$N$16:$N$308)</f>
        <v>0</v>
      </c>
      <c r="O346" s="2"/>
    </row>
    <row r="347" spans="1:15" outlineLevel="1" x14ac:dyDescent="0.2">
      <c r="A347" s="2"/>
      <c r="D347" s="1"/>
      <c r="G347" s="88"/>
      <c r="H347" s="98" t="s">
        <v>379</v>
      </c>
      <c r="I347" s="99"/>
      <c r="K347" s="92">
        <f>K348+K349+K350+K351</f>
        <v>12060.400000000001</v>
      </c>
      <c r="L347" s="92">
        <f>L348+L349+L350+L351</f>
        <v>4825</v>
      </c>
      <c r="M347" s="92">
        <f>M348+M349+M350+M351</f>
        <v>5144.2000000000007</v>
      </c>
      <c r="N347" s="92">
        <f>N348+N349+N350+N351</f>
        <v>0</v>
      </c>
      <c r="O347" s="2"/>
    </row>
    <row r="348" spans="1:15" outlineLevel="1" x14ac:dyDescent="0.2">
      <c r="A348" s="2"/>
      <c r="D348" s="1"/>
      <c r="G348" s="88"/>
      <c r="H348" s="98">
        <v>211</v>
      </c>
      <c r="I348" s="99"/>
      <c r="K348" s="92">
        <v>5778.3</v>
      </c>
      <c r="L348" s="92"/>
      <c r="M348" s="92"/>
      <c r="N348" s="92"/>
      <c r="O348" s="2"/>
    </row>
    <row r="349" spans="1:15" outlineLevel="1" x14ac:dyDescent="0.2">
      <c r="A349" s="2"/>
      <c r="D349" s="1"/>
      <c r="G349" s="88"/>
      <c r="H349" s="98">
        <v>213</v>
      </c>
      <c r="I349" s="99"/>
      <c r="K349" s="92">
        <f>ROUND(K348*0.302,1)</f>
        <v>1745</v>
      </c>
      <c r="L349" s="92">
        <f>ROUND(L348*0.302,1)</f>
        <v>0</v>
      </c>
      <c r="M349" s="92">
        <f>ROUND(M348*0.302,1)</f>
        <v>0</v>
      </c>
      <c r="N349" s="92">
        <f>ROUND(N348*0.302,1)</f>
        <v>0</v>
      </c>
      <c r="O349" s="2"/>
    </row>
    <row r="350" spans="1:15" outlineLevel="1" x14ac:dyDescent="0.2">
      <c r="A350" s="2"/>
      <c r="D350" s="1"/>
      <c r="G350" s="88">
        <v>3</v>
      </c>
      <c r="H350" s="98" t="s">
        <v>380</v>
      </c>
      <c r="I350" s="99"/>
      <c r="K350" s="92">
        <f>SUMIF($A$16:$A$308,$G350,$K$16:$K$308)</f>
        <v>4348.4000000000005</v>
      </c>
      <c r="L350" s="92">
        <f>SUMIF($A$16:$A$308,$G350,$L$16:$L$308)</f>
        <v>4620.3999999999996</v>
      </c>
      <c r="M350" s="92">
        <f>SUMIF($A$16:$A$308,$G350,$M$16:$M$308)</f>
        <v>4925.1000000000004</v>
      </c>
      <c r="N350" s="92">
        <f>SUMIF($A$16:$A$308,$G350,$N$16:$N$308)</f>
        <v>0</v>
      </c>
      <c r="O350" s="2"/>
    </row>
    <row r="351" spans="1:15" outlineLevel="1" x14ac:dyDescent="0.2">
      <c r="A351" s="2"/>
      <c r="D351" s="1"/>
      <c r="G351" s="88">
        <v>4</v>
      </c>
      <c r="H351" s="98" t="s">
        <v>381</v>
      </c>
      <c r="I351" s="99"/>
      <c r="K351" s="92">
        <f>SUMIF($A$16:$A$308,$G351,$K$16:$K$308)</f>
        <v>188.7</v>
      </c>
      <c r="L351" s="92">
        <f>SUMIF($A$16:$A$308,$G351,$L$16:$L$308)</f>
        <v>204.60000000000002</v>
      </c>
      <c r="M351" s="92">
        <f>SUMIF($A$16:$A$308,$G351,$M$16:$M$308)</f>
        <v>219.1</v>
      </c>
      <c r="N351" s="92">
        <f>SUMIF($A$16:$A$308,$G351,$N$16:$N$308)</f>
        <v>0</v>
      </c>
      <c r="O351" s="2"/>
    </row>
    <row r="352" spans="1:15" outlineLevel="1" x14ac:dyDescent="0.2">
      <c r="A352" s="2"/>
      <c r="D352" s="1"/>
      <c r="G352" s="88">
        <v>5</v>
      </c>
      <c r="H352" s="98" t="s">
        <v>382</v>
      </c>
      <c r="I352" s="99"/>
      <c r="K352" s="92">
        <f>SUMIF($A$16:$A$308,$G352,$K$16:$K$308)</f>
        <v>703.9</v>
      </c>
      <c r="L352" s="92">
        <f>SUMIF($A$16:$A$308,$G352,$L$16:$L$308)</f>
        <v>190.5</v>
      </c>
      <c r="M352" s="92">
        <f>SUMIF($A$16:$A$308,$G352,$M$16:$M$308)</f>
        <v>0</v>
      </c>
      <c r="N352" s="92">
        <f>SUMIF($A$16:$A$308,$G352,$N$16:$N$308)</f>
        <v>0</v>
      </c>
      <c r="O352" s="2"/>
    </row>
    <row r="353" spans="1:15" x14ac:dyDescent="0.2">
      <c r="A353" s="2"/>
      <c r="D353" s="1"/>
      <c r="K353" s="1"/>
      <c r="O353" s="2"/>
    </row>
    <row r="354" spans="1:15" x14ac:dyDescent="0.2">
      <c r="A354" s="2"/>
      <c r="D354" s="1"/>
      <c r="K354" s="1"/>
      <c r="O354" s="2"/>
    </row>
    <row r="355" spans="1:15" x14ac:dyDescent="0.2">
      <c r="A355" s="2"/>
      <c r="D355" s="1"/>
      <c r="E355" s="2"/>
      <c r="F355" s="2"/>
      <c r="K355" s="1"/>
      <c r="O355" s="2"/>
    </row>
    <row r="356" spans="1:15" x14ac:dyDescent="0.2">
      <c r="A356" s="2"/>
      <c r="D356" s="1"/>
      <c r="E356" s="2"/>
      <c r="F356" s="2"/>
      <c r="K356" s="1"/>
      <c r="O356" s="2"/>
    </row>
    <row r="357" spans="1:15" x14ac:dyDescent="0.2">
      <c r="A357" s="2"/>
      <c r="D357" s="1"/>
      <c r="E357" s="2"/>
      <c r="F357" s="2"/>
      <c r="K357" s="1"/>
      <c r="O357" s="2"/>
    </row>
    <row r="358" spans="1:15" x14ac:dyDescent="0.2">
      <c r="A358" s="2"/>
      <c r="D358" s="1"/>
      <c r="E358" s="2"/>
      <c r="F358" s="2"/>
      <c r="K358" s="1"/>
      <c r="O358" s="2"/>
    </row>
    <row r="359" spans="1:15" x14ac:dyDescent="0.2">
      <c r="A359" s="2"/>
      <c r="D359" s="1"/>
      <c r="E359" s="2"/>
      <c r="F359" s="2"/>
      <c r="K359" s="1"/>
      <c r="O359" s="2"/>
    </row>
    <row r="360" spans="1:15" x14ac:dyDescent="0.2">
      <c r="A360" s="2"/>
      <c r="D360" s="1"/>
      <c r="E360" s="2"/>
      <c r="F360" s="2"/>
      <c r="K360" s="1"/>
      <c r="O360" s="2"/>
    </row>
    <row r="361" spans="1:15" x14ac:dyDescent="0.2">
      <c r="A361" s="2"/>
      <c r="D361" s="100" t="s">
        <v>383</v>
      </c>
      <c r="E361" s="2"/>
      <c r="F361" s="2"/>
      <c r="H361" s="2"/>
      <c r="I361" s="2"/>
      <c r="J361" s="101"/>
      <c r="K361" s="102"/>
      <c r="L361" s="2" t="s">
        <v>384</v>
      </c>
      <c r="M361" s="101"/>
      <c r="N361" s="101"/>
    </row>
    <row r="362" spans="1:15" x14ac:dyDescent="0.2">
      <c r="A362" s="2"/>
      <c r="D362" s="67" t="s">
        <v>385</v>
      </c>
      <c r="E362" s="2"/>
      <c r="F362" s="2"/>
      <c r="K362" s="1"/>
      <c r="L362" s="2"/>
      <c r="M362" s="1" t="s">
        <v>386</v>
      </c>
    </row>
    <row r="363" spans="1:15" x14ac:dyDescent="0.2">
      <c r="A363" s="2"/>
      <c r="D363" s="1"/>
      <c r="E363" s="2"/>
      <c r="F363" s="2"/>
      <c r="K363" s="1" t="s">
        <v>387</v>
      </c>
      <c r="O363" s="2"/>
    </row>
    <row r="364" spans="1:15" x14ac:dyDescent="0.25">
      <c r="D364" s="1"/>
      <c r="E364" s="2"/>
      <c r="F364" s="2"/>
      <c r="K364" s="103"/>
    </row>
    <row r="365" spans="1:15" x14ac:dyDescent="0.25">
      <c r="D365" s="1"/>
      <c r="E365" s="2"/>
      <c r="F365" s="2"/>
    </row>
    <row r="366" spans="1:15" x14ac:dyDescent="0.25">
      <c r="D366" s="1"/>
      <c r="E366" s="2"/>
      <c r="F366" s="2"/>
    </row>
    <row r="367" spans="1:15" s="104" customFormat="1" x14ac:dyDescent="0.25">
      <c r="A367" s="1"/>
      <c r="B367" s="1"/>
      <c r="C367" s="1"/>
      <c r="D367" s="1"/>
      <c r="E367" s="2"/>
      <c r="F367" s="2"/>
      <c r="G367" s="1"/>
      <c r="H367" s="1"/>
      <c r="I367" s="1"/>
      <c r="J367" s="1"/>
      <c r="K367" s="4"/>
      <c r="L367" s="1"/>
      <c r="M367" s="1"/>
      <c r="N367" s="1"/>
      <c r="O367" s="1"/>
    </row>
    <row r="368" spans="1:15" s="104" customFormat="1" x14ac:dyDescent="0.25">
      <c r="A368" s="1"/>
      <c r="B368" s="1"/>
      <c r="C368" s="1"/>
      <c r="D368" s="1"/>
      <c r="E368" s="2"/>
      <c r="F368" s="2"/>
      <c r="G368" s="1"/>
      <c r="H368" s="1"/>
      <c r="I368" s="1"/>
      <c r="J368" s="1"/>
      <c r="K368" s="4"/>
      <c r="L368" s="1"/>
      <c r="M368" s="1"/>
      <c r="N368" s="1"/>
      <c r="O368" s="1"/>
    </row>
    <row r="369" spans="5:6" s="1" customFormat="1" x14ac:dyDescent="0.2">
      <c r="E369" s="2"/>
      <c r="F369" s="2"/>
    </row>
    <row r="370" spans="5:6" s="1" customFormat="1" x14ac:dyDescent="0.2">
      <c r="E370" s="2"/>
      <c r="F370" s="2"/>
    </row>
    <row r="371" spans="5:6" s="1" customFormat="1" x14ac:dyDescent="0.2">
      <c r="E371" s="2"/>
      <c r="F371" s="2"/>
    </row>
    <row r="372" spans="5:6" s="1" customFormat="1" x14ac:dyDescent="0.2">
      <c r="E372" s="2"/>
      <c r="F372" s="2"/>
    </row>
    <row r="373" spans="5:6" s="1" customFormat="1" x14ac:dyDescent="0.2">
      <c r="E373" s="2"/>
      <c r="F373" s="2"/>
    </row>
    <row r="374" spans="5:6" s="1" customFormat="1" x14ac:dyDescent="0.2">
      <c r="E374" s="2"/>
      <c r="F374" s="2"/>
    </row>
    <row r="375" spans="5:6" s="1" customFormat="1" x14ac:dyDescent="0.2">
      <c r="E375" s="2"/>
      <c r="F375" s="2"/>
    </row>
    <row r="376" spans="5:6" s="1" customFormat="1" x14ac:dyDescent="0.2">
      <c r="E376" s="2"/>
      <c r="F376" s="2"/>
    </row>
    <row r="377" spans="5:6" s="1" customFormat="1" x14ac:dyDescent="0.2">
      <c r="E377" s="2"/>
      <c r="F377" s="2"/>
    </row>
    <row r="378" spans="5:6" s="1" customFormat="1" x14ac:dyDescent="0.2">
      <c r="E378" s="2"/>
      <c r="F378" s="2"/>
    </row>
    <row r="379" spans="5:6" s="1" customFormat="1" x14ac:dyDescent="0.2">
      <c r="E379" s="2"/>
      <c r="F379" s="2"/>
    </row>
    <row r="380" spans="5:6" s="1" customFormat="1" x14ac:dyDescent="0.2">
      <c r="E380" s="2"/>
      <c r="F380" s="2"/>
    </row>
    <row r="381" spans="5:6" s="1" customFormat="1" x14ac:dyDescent="0.2">
      <c r="E381" s="2"/>
      <c r="F381" s="2"/>
    </row>
    <row r="382" spans="5:6" s="1" customFormat="1" x14ac:dyDescent="0.2">
      <c r="E382" s="2"/>
      <c r="F382" s="2"/>
    </row>
    <row r="383" spans="5:6" s="1" customFormat="1" x14ac:dyDescent="0.2">
      <c r="E383" s="2"/>
      <c r="F383" s="2"/>
    </row>
    <row r="384" spans="5:6" s="1" customFormat="1" x14ac:dyDescent="0.2">
      <c r="E384" s="2"/>
      <c r="F384" s="2"/>
    </row>
    <row r="385" spans="5:6" s="1" customFormat="1" x14ac:dyDescent="0.2">
      <c r="E385" s="2"/>
      <c r="F385" s="2"/>
    </row>
    <row r="386" spans="5:6" s="1" customFormat="1" x14ac:dyDescent="0.2">
      <c r="E386" s="2"/>
      <c r="F386" s="2"/>
    </row>
  </sheetData>
  <autoFilter ref="A11:T355"/>
  <mergeCells count="26">
    <mergeCell ref="B15:E15"/>
    <mergeCell ref="B271:E271"/>
    <mergeCell ref="T7:T10"/>
    <mergeCell ref="F8:F10"/>
    <mergeCell ref="G8:G10"/>
    <mergeCell ref="J8:J10"/>
    <mergeCell ref="K8:N8"/>
    <mergeCell ref="K9:K10"/>
    <mergeCell ref="L9:M9"/>
    <mergeCell ref="N9:N10"/>
    <mergeCell ref="J7:N7"/>
    <mergeCell ref="O7:O10"/>
    <mergeCell ref="P7:P10"/>
    <mergeCell ref="Q7:Q10"/>
    <mergeCell ref="R7:R10"/>
    <mergeCell ref="S7:S10"/>
    <mergeCell ref="G3:N3"/>
    <mergeCell ref="G4:N4"/>
    <mergeCell ref="A7:A10"/>
    <mergeCell ref="B7:B10"/>
    <mergeCell ref="C7:C10"/>
    <mergeCell ref="D7:D10"/>
    <mergeCell ref="E7:E10"/>
    <mergeCell ref="F7:G7"/>
    <mergeCell ref="H7:H10"/>
    <mergeCell ref="I7:I10"/>
  </mergeCells>
  <conditionalFormatting sqref="H34:I34">
    <cfRule type="cellIs" dxfId="0" priority="1" stopIfTrue="1" operator="equal">
      <formula>0</formula>
    </cfRule>
  </conditionalFormatting>
  <pageMargins left="0.59055118110236227" right="3.937007874015748E-2" top="0.19685039370078741" bottom="0.19685039370078741" header="0" footer="0.19685039370078741"/>
  <pageSetup paperSize="9" scale="42" fitToHeight="15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149</vt:lpstr>
      <vt:lpstr>'149'!Заголовки_для_печати</vt:lpstr>
      <vt:lpstr>'149'!Область_печати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Ширунова Татьяна Юрьевна</dc:creator>
  <cp:lastModifiedBy>Ширунова Татьяна Юрьевна</cp:lastModifiedBy>
  <dcterms:created xsi:type="dcterms:W3CDTF">2016-11-01T11:36:47Z</dcterms:created>
  <dcterms:modified xsi:type="dcterms:W3CDTF">2016-11-01T11:37:13Z</dcterms:modified>
</cp:coreProperties>
</file>